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135" windowWidth="11340" windowHeight="8985" tabRatio="599" firstSheet="8" activeTab="17"/>
  </bookViews>
  <sheets>
    <sheet name="0611010" sheetId="1" r:id="rId1"/>
    <sheet name="0611020" sheetId="2" r:id="rId2"/>
    <sheet name="0611030" sheetId="3" r:id="rId3"/>
    <sheet name="0611040" sheetId="4" r:id="rId4"/>
    <sheet name="1018600" sheetId="5" r:id="rId5"/>
    <sheet name="0611070" sheetId="6" r:id="rId6"/>
    <sheet name="0611090" sheetId="7" r:id="rId7"/>
    <sheet name="0611110" sheetId="8" r:id="rId8"/>
    <sheet name="0611120" sheetId="9" r:id="rId9"/>
    <sheet name="0611150" sheetId="10" r:id="rId10"/>
    <sheet name="1011180" sheetId="11" r:id="rId11"/>
    <sheet name="0611161" sheetId="12" r:id="rId12"/>
    <sheet name="0611162" sheetId="13" r:id="rId13"/>
    <sheet name="1011210" sheetId="14" r:id="rId14"/>
    <sheet name="1013160" sheetId="15" r:id="rId15"/>
    <sheet name="070000" sheetId="16" r:id="rId16"/>
    <sheet name="0610160" sheetId="17" r:id="rId17"/>
    <sheet name="ЗВЕДЕНА" sheetId="18" r:id="rId18"/>
    <sheet name="Аркуш1" sheetId="19" r:id="rId19"/>
  </sheets>
  <externalReferences>
    <externalReference r:id="rId22"/>
  </externalReferences>
  <definedNames>
    <definedName name="_xlnm.Print_Titles" localSheetId="16">'0610160'!$21:$23</definedName>
    <definedName name="_xlnm.Print_Titles" localSheetId="0">'0611010'!$22:$24</definedName>
    <definedName name="_xlnm.Print_Titles" localSheetId="1">'0611020'!$21:$23</definedName>
    <definedName name="_xlnm.Print_Titles" localSheetId="2">'0611030'!$21:$23</definedName>
    <definedName name="_xlnm.Print_Titles" localSheetId="3">'0611040'!$21:$23</definedName>
    <definedName name="_xlnm.Print_Titles" localSheetId="5">'0611070'!$21:$23</definedName>
    <definedName name="_xlnm.Print_Titles" localSheetId="6">'0611090'!$21:$23</definedName>
    <definedName name="_xlnm.Print_Titles" localSheetId="9">'0611150'!$21:$23</definedName>
    <definedName name="_xlnm.Print_Titles" localSheetId="11">'0611161'!$21:$23</definedName>
    <definedName name="_xlnm.Print_Titles" localSheetId="12">'0611162'!$21:$23</definedName>
    <definedName name="_xlnm.Print_Titles" localSheetId="15">'070000'!$21:$23</definedName>
    <definedName name="_xlnm.Print_Titles" localSheetId="10">'1011180'!$21:$23</definedName>
    <definedName name="_xlnm.Print_Titles" localSheetId="13">'1011210'!$21:$23</definedName>
    <definedName name="_xlnm.Print_Titles" localSheetId="14">'1013160'!$21:$23</definedName>
    <definedName name="_xlnm.Print_Titles" localSheetId="4">'1018600'!$21:$23</definedName>
    <definedName name="_xlnm.Print_Titles" localSheetId="17">'ЗВЕДЕНА'!$21:$23</definedName>
    <definedName name="_xlnm.Print_Area" localSheetId="16">'0610160'!$A$1:$K$129</definedName>
    <definedName name="_xlnm.Print_Area" localSheetId="0">'0611010'!$A$1:$L$133</definedName>
    <definedName name="_xlnm.Print_Area" localSheetId="1">'0611020'!$A$1:$K$129</definedName>
    <definedName name="_xlnm.Print_Area" localSheetId="2">'0611030'!$A$1:$K$129</definedName>
    <definedName name="_xlnm.Print_Area" localSheetId="3">'0611040'!$A$1:$L$129</definedName>
    <definedName name="_xlnm.Print_Area" localSheetId="5">'0611070'!$A$1:$L$129</definedName>
    <definedName name="_xlnm.Print_Area" localSheetId="6">'0611090'!$A$1:$L$129</definedName>
    <definedName name="_xlnm.Print_Area" localSheetId="7">'0611110'!$A$1:$L$129</definedName>
    <definedName name="_xlnm.Print_Area" localSheetId="8">'0611120'!$A$1:$K$129</definedName>
    <definedName name="_xlnm.Print_Area" localSheetId="9">'0611150'!$A$1:$L$129</definedName>
    <definedName name="_xlnm.Print_Area" localSheetId="11">'0611161'!$A$1:$L$129</definedName>
    <definedName name="_xlnm.Print_Area" localSheetId="12">'0611162'!$A$1:$L$129</definedName>
    <definedName name="_xlnm.Print_Area" localSheetId="15">'070000'!$A$1:$L$129</definedName>
    <definedName name="_xlnm.Print_Area" localSheetId="10">'1011180'!$A$1:$L$129</definedName>
    <definedName name="_xlnm.Print_Area" localSheetId="13">'1011210'!$A$1:$L$129</definedName>
    <definedName name="_xlnm.Print_Area" localSheetId="14">'1013160'!$A$1:$K$129</definedName>
    <definedName name="_xlnm.Print_Area" localSheetId="4">'1018600'!$A$1:$L$129</definedName>
    <definedName name="_xlnm.Print_Area" localSheetId="17">'ЗВЕДЕНА'!$A$1:$K$129</definedName>
  </definedNames>
  <calcPr fullCalcOnLoad="1"/>
</workbook>
</file>

<file path=xl/sharedStrings.xml><?xml version="1.0" encoding="utf-8"?>
<sst xmlns="http://schemas.openxmlformats.org/spreadsheetml/2006/main" count="2547" uniqueCount="195">
  <si>
    <t>Звіт</t>
  </si>
  <si>
    <t>за ЄДРПОУ</t>
  </si>
  <si>
    <t>за КОАТУУ</t>
  </si>
  <si>
    <t>за ЗКГНГ</t>
  </si>
  <si>
    <t>Коди</t>
  </si>
  <si>
    <t>Показники</t>
  </si>
  <si>
    <t>Код рядка</t>
  </si>
  <si>
    <t>План асигнувань на звітний період</t>
  </si>
  <si>
    <t>Заробітна плата</t>
  </si>
  <si>
    <t>Предмети, матеріали, обладнання та інвентар</t>
  </si>
  <si>
    <t>Медикаменти та перев'язувальні матеріали</t>
  </si>
  <si>
    <t>Поточний ремонт обладнання, інвентарю та будівель; технічне обслуговування обладнання</t>
  </si>
  <si>
    <t>Оплата інших послуг та інших видатків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</si>
  <si>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</si>
  <si>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</si>
  <si>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</si>
  <si>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</si>
  <si>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</si>
  <si>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інших енергоносіїв</t>
  </si>
  <si>
    <t>Оплата природного газу</t>
  </si>
  <si>
    <t>Виплата пенсій і допомоги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</si>
  <si>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</si>
  <si>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</si>
  <si>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</si>
  <si>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</si>
  <si>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Послуги зв'язку</t>
  </si>
  <si>
    <t>Поточні трансферти органам державного управління інших рівнів</t>
  </si>
  <si>
    <t>Будівництво (придбання) адміністративних об'єктів</t>
  </si>
  <si>
    <t>Капітальні трансферти</t>
  </si>
  <si>
    <t>Внутрішнє кредитування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</si>
  <si>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</si>
  <si>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</si>
  <si>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підприємствам,установам,організаціям</t>
  </si>
  <si>
    <t>Надання інших внутрішніх кредитів</t>
  </si>
  <si>
    <t>Повернення кредитів органами державного управління інших рівнів</t>
  </si>
  <si>
    <t>Повернення кредитів  підприємствам,установам,організаціям</t>
  </si>
  <si>
    <t>Повернення інших внутрішніх кредитів</t>
  </si>
  <si>
    <t>Зовнішнє кредитування</t>
  </si>
  <si>
    <t>Надання зовнішніх кредитів</t>
  </si>
  <si>
    <t>Повернення зовнішніх кредитів</t>
  </si>
  <si>
    <t>(підпис)</t>
  </si>
  <si>
    <t>Стипендії</t>
  </si>
  <si>
    <t xml:space="preserve">Продовження додатку3 </t>
  </si>
  <si>
    <t>Капітальні трансферти органам державного управління інших рівнів</t>
  </si>
  <si>
    <t>Створення державних запасів і резервів</t>
  </si>
  <si>
    <t>Інші видатки</t>
  </si>
  <si>
    <t>Х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</si>
  <si>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</si>
  <si>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</si>
  <si>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</si>
  <si>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</si>
  <si>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</si>
  <si>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</si>
  <si>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</si>
  <si>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</si>
  <si>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</si>
  <si>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</si>
  <si>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</si>
  <si>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Продукти харчування</t>
  </si>
  <si>
    <t>Дослідження і розробки, окремі заходи розвитку по реалізації державних (регіональних) програм</t>
  </si>
  <si>
    <t>Реконструкція та реставрація</t>
  </si>
  <si>
    <t>Реконструкція адміністративних об"єктів</t>
  </si>
  <si>
    <t>Реставрація пам"яток культури, історії та архітектури</t>
  </si>
  <si>
    <t>Придбання землі і нематеріальних активів</t>
  </si>
  <si>
    <t>Капітальні трансферти підприємствам (установам, організаціям)</t>
  </si>
  <si>
    <t>Капітальні трансферти населенню</t>
  </si>
  <si>
    <t>Код та назва програмної класифікації видатків та кредитування державного бюджету __________________________________________________________________</t>
  </si>
  <si>
    <t>05403286</t>
  </si>
  <si>
    <t>Галузь (вид діяльності)                    Освіта</t>
  </si>
  <si>
    <t>Головний бухгалтер</t>
  </si>
  <si>
    <t>Залишок на кінець звітного періоду            ( у гривнях з копійками )</t>
  </si>
  <si>
    <t>Залишок на кінець звітного періоду                 ( у гривнях з копійками )</t>
  </si>
  <si>
    <t xml:space="preserve">  </t>
  </si>
  <si>
    <t>010</t>
  </si>
  <si>
    <t>Одиниця виміру: грн.коп.</t>
  </si>
  <si>
    <t>Одиниця виміру: грн. коп.</t>
  </si>
  <si>
    <t>Оренда</t>
  </si>
  <si>
    <t>Капітальний ремонт</t>
  </si>
  <si>
    <t xml:space="preserve">Капітальний ремонт адміністративних об'єктів </t>
  </si>
  <si>
    <t>Капітальний ремонт інших об'єктів</t>
  </si>
  <si>
    <t>Капітальні трансферти до бюджету розвитку</t>
  </si>
  <si>
    <t>Нерозподілені видатки</t>
  </si>
  <si>
    <t>Костенко Л.Д.</t>
  </si>
  <si>
    <r>
      <t>Галузь (вид діяльності)________________</t>
    </r>
    <r>
      <rPr>
        <b/>
        <sz val="9"/>
        <rFont val="Arial Cyr"/>
        <family val="0"/>
      </rPr>
      <t>Освіта_______________________________________________________________________________________________</t>
    </r>
  </si>
  <si>
    <t>х</t>
  </si>
  <si>
    <t>Оплата послуг (крім комунальних)</t>
  </si>
  <si>
    <t>Повернення внутрішніх кредитів</t>
  </si>
  <si>
    <t>Повернення кредитів підприємствами, установами, організаціями</t>
  </si>
  <si>
    <t>Організаційно-правова форма господарювання ___________ Орган місцевого самоврядування ____________________________________________________________________________</t>
  </si>
  <si>
    <r>
      <t>Територія ___</t>
    </r>
    <r>
      <rPr>
        <u val="single"/>
        <sz val="10"/>
        <rFont val="Arial Cyr"/>
        <family val="2"/>
      </rPr>
      <t>м. Кіровоград____</t>
    </r>
    <r>
      <rPr>
        <sz val="9"/>
        <rFont val="Arial Cyr"/>
        <family val="0"/>
      </rPr>
      <t>_______________________________________________________________________________________________________________________________</t>
    </r>
  </si>
  <si>
    <t>Код та назва відомчої класифікації видатків та кредитування  державного бюджету________________________________________________________________________________________</t>
  </si>
  <si>
    <t>за КОПФГ</t>
  </si>
  <si>
    <t>КЕКВ та/або ККК</t>
  </si>
  <si>
    <t>Затверджено      на звітний рік</t>
  </si>
  <si>
    <t>Залишок      на початок  звітного року</t>
  </si>
  <si>
    <t>Надійшло коштів за звітний період (рік)</t>
  </si>
  <si>
    <t>Залишок на кінець звітного періоду          (року)</t>
  </si>
  <si>
    <r>
      <t>1</t>
    </r>
    <r>
      <rPr>
        <sz val="8"/>
        <rFont val="Arial Cyr"/>
        <family val="0"/>
      </rPr>
      <t xml:space="preserve"> </t>
    </r>
    <r>
      <rPr>
        <sz val="10"/>
        <rFont val="Arial Cyr"/>
        <family val="0"/>
      </rPr>
      <t>Заповнюється розпорядниками бюджетних коштів</t>
    </r>
  </si>
  <si>
    <r>
      <t>Затверджено      на звітний період (рік)</t>
    </r>
    <r>
      <rPr>
        <b/>
        <vertAlign val="superscript"/>
        <sz val="8"/>
        <rFont val="Arial Cyr"/>
        <family val="0"/>
      </rPr>
      <t>1</t>
    </r>
  </si>
  <si>
    <r>
      <t xml:space="preserve"> про надходження та використання коштів загального фонду (форма №2д, </t>
    </r>
    <r>
      <rPr>
        <b/>
        <u val="single"/>
        <sz val="12"/>
        <rFont val="Arial Cyr"/>
        <family val="2"/>
      </rPr>
      <t>№2м</t>
    </r>
    <r>
      <rPr>
        <b/>
        <sz val="12"/>
        <rFont val="Arial Cyr"/>
        <family val="2"/>
      </rPr>
      <t>)</t>
    </r>
  </si>
  <si>
    <t>Окремі заходи по реалізації державних (регіональних) програм, не віднесені до заходів розвитку</t>
  </si>
  <si>
    <t>(ініціали іпрізвище)</t>
  </si>
  <si>
    <t>(ініціали і прізвище)</t>
  </si>
  <si>
    <t>-</t>
  </si>
  <si>
    <t>Установа   Управління освіти Кіровоградської міської ради __________________________________________________________________________________________________________________</t>
  </si>
  <si>
    <t>Шевякова О.Л.</t>
  </si>
  <si>
    <t>Касові                                          за звітний період (рік)</t>
  </si>
  <si>
    <t>Фактичні                                за звітний період (рік)</t>
  </si>
  <si>
    <r>
      <t xml:space="preserve">Видатки та надання кредитіів - </t>
    </r>
    <r>
      <rPr>
        <sz val="11"/>
        <rFont val="Arial Cyr"/>
        <family val="0"/>
      </rPr>
      <t>усього</t>
    </r>
  </si>
  <si>
    <t>Затверджено                       на звітний рік</t>
  </si>
  <si>
    <t>Начальник управління</t>
  </si>
  <si>
    <t>КЕКВ                      та/або ККК</t>
  </si>
  <si>
    <t>Оплата праці і нарахування на заробітну плату</t>
  </si>
  <si>
    <t xml:space="preserve">Оплата праці 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</si>
  <si>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</si>
  <si>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</si>
  <si>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</si>
  <si>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Видатки та заходи спеціального призначення</t>
  </si>
  <si>
    <t>Дослідження і розробки, окремі заходи по реалізації державних (регіональних) програм</t>
  </si>
  <si>
    <t>Обслуговування боргових зобов"язань</t>
  </si>
  <si>
    <t>Обслуговування внутрішніх боргових зобов"язань</t>
  </si>
  <si>
    <t>Обслуговування зовнішніх боргових зобов"язань</t>
  </si>
  <si>
    <t xml:space="preserve">Поточні трансферти </t>
  </si>
  <si>
    <t>Поточні трансферти урядам іноземних держав та міжнародним організаціям</t>
  </si>
  <si>
    <t>Соціальне забезпечення</t>
  </si>
  <si>
    <t>Інші виплати населенню</t>
  </si>
  <si>
    <t>Інші поточні видатки</t>
  </si>
  <si>
    <t>Капітальне будівництво (придбання) житла</t>
  </si>
  <si>
    <t>Капітальне будівництво (придбання) інших об"єктів</t>
  </si>
  <si>
    <t>Капітальний ремонт  житлового фонду (приміщень)</t>
  </si>
  <si>
    <t>Реконструкція житлового фонду (приміщень)</t>
  </si>
  <si>
    <t>Реконструкція та реставрація інших об"єктів</t>
  </si>
  <si>
    <t>Капітальні транферти урядам іноземних держав та міжнарожним організаціям</t>
  </si>
  <si>
    <r>
      <t xml:space="preserve">у тому числі:                                                                                                        </t>
    </r>
    <r>
      <rPr>
        <b/>
        <sz val="11"/>
        <rFont val="Arial Cyr"/>
        <family val="2"/>
      </rPr>
      <t>Поточні видатки</t>
    </r>
  </si>
  <si>
    <t>Субсидії та поточні трансферти підприємствам (установам, організаціям)</t>
  </si>
  <si>
    <t>Надання кредитів підприємствам, установам, організаціям</t>
  </si>
  <si>
    <t>Надання кредитів підприємствам,       установам,організаціям</t>
  </si>
  <si>
    <r>
      <t xml:space="preserve"> про надходження та використання коштів загального фонду (форма №2д,   </t>
    </r>
    <r>
      <rPr>
        <b/>
        <u val="single"/>
        <sz val="12"/>
        <rFont val="Arial Cyr"/>
        <family val="2"/>
      </rPr>
      <t>№2м</t>
    </r>
    <r>
      <rPr>
        <b/>
        <sz val="12"/>
        <rFont val="Arial Cyr"/>
        <family val="2"/>
      </rPr>
      <t>)</t>
    </r>
  </si>
  <si>
    <t xml:space="preserve">Код та назва програмної класифікації видатків та кредитування  місцевих бюджетів (код та назва Типової програмної класифікації видатків та кредитування місцевих бюжетів / Тимчасової класифікації видатків та кредитування для бюджетів місцевого самоврядування, які не застосовують програмно-цільвого методу)* </t>
  </si>
  <si>
    <t>070000 "Освіта"</t>
  </si>
  <si>
    <r>
      <t xml:space="preserve"> про надходження та використання коштів загального фонду (форма №2д,  </t>
    </r>
    <r>
      <rPr>
        <b/>
        <u val="single"/>
        <sz val="12"/>
        <rFont val="Arial Cyr"/>
        <family val="2"/>
      </rPr>
      <t>№2м</t>
    </r>
    <r>
      <rPr>
        <b/>
        <sz val="12"/>
        <rFont val="Arial Cyr"/>
        <family val="2"/>
      </rPr>
      <t>)</t>
    </r>
  </si>
  <si>
    <t>Оплата енергосервісу</t>
  </si>
  <si>
    <t>Додаток 1</t>
  </si>
  <si>
    <r>
      <t>до Порядку складання  бюджетної  звітності розпорядниками та одержувачами  бюджетних коштів, звітності фондами загальнообов"язковог</t>
    </r>
    <r>
      <rPr>
        <b/>
        <sz val="10"/>
        <rFont val="Arial Cyr"/>
        <family val="0"/>
      </rPr>
      <t>о</t>
    </r>
    <r>
      <rPr>
        <sz val="10"/>
        <rFont val="Arial Cyr"/>
        <family val="0"/>
      </rPr>
      <t xml:space="preserve"> державного соціального і пенсійного страхування   (пункт 1 розділу ІІ)</t>
    </r>
  </si>
  <si>
    <r>
      <t>до Порядку складання  бюджетної  звітності розпорядниками та одержувачами  бюджетних коштів, звітності фондами загальнообов"язковог</t>
    </r>
    <r>
      <rPr>
        <b/>
        <sz val="10"/>
        <rFont val="Arial Cyr"/>
        <family val="0"/>
      </rPr>
      <t>о</t>
    </r>
    <r>
      <rPr>
        <sz val="10"/>
        <rFont val="Arial Cyr"/>
        <family val="0"/>
      </rPr>
      <t xml:space="preserve"> державного соціального і пенсійного страхування                                                             (пункт 1 розділу ІІ)</t>
    </r>
  </si>
  <si>
    <r>
      <t>до Порядку складання  бюджетної  звітності розпорядниками та одержувачами  бюджетних коштів, звітності фондами загальнообов"язковог</t>
    </r>
    <r>
      <rPr>
        <b/>
        <sz val="10"/>
        <rFont val="Arial Cyr"/>
        <family val="0"/>
      </rPr>
      <t>о</t>
    </r>
    <r>
      <rPr>
        <sz val="10"/>
        <rFont val="Arial Cyr"/>
        <family val="0"/>
      </rPr>
      <t xml:space="preserve"> державного соціального і пенсійного страхування                                    (пункт 1 розділу ІІ)</t>
    </r>
  </si>
  <si>
    <r>
      <t>до Порядку складання  бюджетної  звітності розпорядниками та одержувачами  бюджетних коштів, звітності фондами загальнообов"язковог</t>
    </r>
    <r>
      <rPr>
        <b/>
        <sz val="10"/>
        <rFont val="Arial Cyr"/>
        <family val="0"/>
      </rPr>
      <t>о</t>
    </r>
    <r>
      <rPr>
        <sz val="10"/>
        <rFont val="Arial Cyr"/>
        <family val="0"/>
      </rPr>
      <t xml:space="preserve"> державного соціального і пенсійного страхування                                                    (пункт 1 розділу ІІ)</t>
    </r>
  </si>
  <si>
    <r>
      <t>до Порядку складання  бюджетної  звітності розпорядниками та одержувачами  бюджетних коштів, звітності фондами загальнообов"язковог</t>
    </r>
    <r>
      <rPr>
        <b/>
        <sz val="10"/>
        <rFont val="Arial Cyr"/>
        <family val="0"/>
      </rPr>
      <t>о</t>
    </r>
    <r>
      <rPr>
        <sz val="10"/>
        <rFont val="Arial Cyr"/>
        <family val="0"/>
      </rPr>
      <t xml:space="preserve"> державного соціального і пенсійного страхування                                              (пункт 1 розділу ІІ)</t>
    </r>
  </si>
  <si>
    <t>до Порядку складання  бюджетної  звітності розпорядниками та одержувачами  бюджетних коштів, звітності фондами загальнообов"язкового державного соціального і пенсійного страхування   (пункт 1 розділу ІІ)</t>
  </si>
  <si>
    <t>1018600 "Інші видатки"</t>
  </si>
  <si>
    <t>1011180   Здійснення технічного нагляду за будівництвом і капітальним ремонтом та іншими окремими господарськими функціями</t>
  </si>
  <si>
    <t>1011210   Утримання інших закладів освіти</t>
  </si>
  <si>
    <t>1013160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</si>
  <si>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r>
      <t xml:space="preserve"> про надходження та використання коштів загального фонду (форма №2д,    </t>
    </r>
    <r>
      <rPr>
        <b/>
        <u val="single"/>
        <sz val="12"/>
        <rFont val="Arial Cyr"/>
        <family val="2"/>
      </rPr>
      <t>№2м</t>
    </r>
    <r>
      <rPr>
        <b/>
        <sz val="12"/>
        <rFont val="Arial Cyr"/>
        <family val="2"/>
      </rPr>
      <t>)</t>
    </r>
  </si>
  <si>
    <t>Організаційно-правова форма господарювання ___________ Орган місцевого самоврядування _________________________________________________________</t>
  </si>
  <si>
    <t>Код та назва програмної класифікації видатків та кредитування державного бюджету _____________________________</t>
  </si>
  <si>
    <t>Код та назва відомчої класифікації видатків та кредитування  державного бюджету____________________________________________________________</t>
  </si>
  <si>
    <t>Код та назва програмної класифікації видатків та кредитування державного бюджету _________________________________</t>
  </si>
  <si>
    <t>Код та назва відомчої класифікації видатків та кредитування  державного бюджету______________________________________________________</t>
  </si>
  <si>
    <r>
      <t>до Порядку складання  бюджетної  звітності розпорядниками та одержувачами  бюджетних коштів, звітності фондами загальнообов"язковог</t>
    </r>
    <r>
      <rPr>
        <b/>
        <sz val="10"/>
        <rFont val="Arial Cyr"/>
        <family val="0"/>
      </rPr>
      <t>о</t>
    </r>
    <r>
      <rPr>
        <sz val="10"/>
        <rFont val="Arial Cyr"/>
        <family val="0"/>
      </rPr>
      <t xml:space="preserve"> державного соціального і пенсійного страхування                                                                                                                  (пункт 1 розділу ІІ)</t>
    </r>
  </si>
  <si>
    <t>Організаційно-правова форма господарювання ___________ Орган місцевого самоврядування ____________________________________________________</t>
  </si>
  <si>
    <t xml:space="preserve">Організаційно-правова форма господарювання ___________ Орган місцевого самоврядування </t>
  </si>
  <si>
    <t>Код та назва відомчої класифікації видатків та кредитування  державного бюджету</t>
  </si>
  <si>
    <t>Організаційно-правова форма господарювання ___________ Орган місцевого самоврядування ___________________</t>
  </si>
  <si>
    <t xml:space="preserve">Код та назва програмної класифікації видатків та кредитування державного бюджету </t>
  </si>
  <si>
    <t xml:space="preserve">Код та назва програмної класифікації видатків та кредитування державного бюджету___________________________________________________________________________________ </t>
  </si>
  <si>
    <r>
      <t>до Порядку складання  бюджетної  звітності розпорядниками та одержувачами  бюджетних коштів, звітності фондами загальнообов"язковог</t>
    </r>
    <r>
      <rPr>
        <b/>
        <sz val="10"/>
        <rFont val="Arial Cyr"/>
        <family val="0"/>
      </rPr>
      <t>о</t>
    </r>
    <r>
      <rPr>
        <sz val="10"/>
        <rFont val="Arial Cyr"/>
        <family val="0"/>
      </rPr>
      <t xml:space="preserve"> державного соціального і пенсійного страхування                                                         (пункт 1 розділу ІІ)</t>
    </r>
  </si>
  <si>
    <t>Код та назва відомчої класифікації видатків та кредитування  державного бюджету______</t>
  </si>
  <si>
    <t>Організаційно-правова форма господарювання ___________ Орган місцевого самоврядування ________________</t>
  </si>
  <si>
    <t>Код та назва програмної класифікації видатків та кредитування державного бюджету __________________________________________________________________________________________________</t>
  </si>
  <si>
    <t>Організаційно-правова форма господарювання ___________ Орган місцевого самоврядування _</t>
  </si>
  <si>
    <t>Код та назва програмної класифікації видатків та кредитування державного бюджету</t>
  </si>
  <si>
    <t>p</t>
  </si>
  <si>
    <t>0611120  Підготовка кадрів вищими навчальними                                                                              закладами І і ІІ рівнів акредитації (коледжами, технікумами, училищами)</t>
  </si>
  <si>
    <t>Установа   Управління освіти Міської  ради міста Кропивницького __________________________________________________________________________________</t>
  </si>
  <si>
    <r>
      <t>Територія ___</t>
    </r>
    <r>
      <rPr>
        <u val="single"/>
        <sz val="10"/>
        <rFont val="Arial Cyr"/>
        <family val="2"/>
      </rPr>
      <t>м. Кропивницький, Подільський район</t>
    </r>
    <r>
      <rPr>
        <sz val="9"/>
        <rFont val="Arial Cyr"/>
        <family val="0"/>
      </rPr>
      <t>________________________________________________________________________________________________________</t>
    </r>
  </si>
  <si>
    <t>Код та назва  типової відомчої класифікації видатків та кредитування місцевих бюджетів   06 Орган  з питань освіти і науки__________________________________________________</t>
  </si>
  <si>
    <t>0611010       Надання дошкільної освіти</t>
  </si>
  <si>
    <t>0611020   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</si>
  <si>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r>
      <t xml:space="preserve"> про надходження та використання коштів загального фонду (форма № 2д, </t>
    </r>
    <r>
      <rPr>
        <b/>
        <u val="single"/>
        <sz val="12"/>
        <rFont val="Arial Cyr"/>
        <family val="2"/>
      </rPr>
      <t>№ 2м</t>
    </r>
    <r>
      <rPr>
        <b/>
        <sz val="12"/>
        <rFont val="Arial Cyr"/>
        <family val="2"/>
      </rPr>
      <t>)</t>
    </r>
  </si>
  <si>
    <t>0611030   Надання загальної середньої освіти вечiрнiми                                                              (змінними) школами</t>
  </si>
  <si>
    <t>0611040  Надання загальної середньої освіти загальноосвiтнiми школами-iнтернатами, загальноосвітніми санаторними школами-інтернатами</t>
  </si>
  <si>
    <t>0611070  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</si>
  <si>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0611090  Надання позашкільної освіти позашкільними закладами освіти, заходи із позашкільної роботи з дітьми</t>
  </si>
  <si>
    <t>0611110   Підготовка  кадрів  професійно-технічними закладами та іншими закладами освіти</t>
  </si>
  <si>
    <r>
      <t xml:space="preserve">Установа   Управління освіти Міської  ради міста Кропивницького </t>
    </r>
    <r>
      <rPr>
        <u val="single"/>
        <sz val="9"/>
        <rFont val="Arial Cyr"/>
        <family val="0"/>
      </rPr>
      <t>__________________________________________________________________________________</t>
    </r>
  </si>
  <si>
    <t xml:space="preserve">0611150  Методичне забезпечення діяльності навчальних закладів                                                   </t>
  </si>
  <si>
    <t>0611161   Забезпечення діяльності інших закладів  у сфері освіти</t>
  </si>
  <si>
    <t>0611162  Інші програми та заходи у сфері освіти</t>
  </si>
  <si>
    <t xml:space="preserve">0610160  "Керівництво і управління у сфері освіти" </t>
  </si>
  <si>
    <r>
      <t xml:space="preserve">"_10_" жовтня </t>
    </r>
    <r>
      <rPr>
        <sz val="10"/>
        <rFont val="Arial Cyr"/>
        <family val="0"/>
      </rPr>
      <t xml:space="preserve">2018 </t>
    </r>
    <r>
      <rPr>
        <sz val="10"/>
        <rFont val="Arial Cyr"/>
        <family val="0"/>
      </rPr>
      <t>р.</t>
    </r>
  </si>
  <si>
    <t>за  2018 рік</t>
  </si>
  <si>
    <t>за  2018  рік</t>
  </si>
  <si>
    <r>
      <t xml:space="preserve"> Періодичність</t>
    </r>
    <r>
      <rPr>
        <sz val="8"/>
        <rFont val="Arial Cyr"/>
        <family val="2"/>
      </rPr>
      <t xml:space="preserve">:  </t>
    </r>
    <r>
      <rPr>
        <sz val="8"/>
        <rFont val="Arial Cyr"/>
        <family val="0"/>
      </rPr>
      <t>квартальна,</t>
    </r>
    <r>
      <rPr>
        <u val="single"/>
        <sz val="8"/>
        <rFont val="Arial Cyr"/>
        <family val="0"/>
      </rPr>
      <t xml:space="preserve"> річна</t>
    </r>
  </si>
  <si>
    <r>
      <t xml:space="preserve">"_14_" січня </t>
    </r>
    <r>
      <rPr>
        <sz val="10"/>
        <rFont val="Arial Cyr"/>
        <family val="0"/>
      </rPr>
      <t xml:space="preserve">2019 </t>
    </r>
    <r>
      <rPr>
        <sz val="10"/>
        <rFont val="Arial Cyr"/>
        <family val="0"/>
      </rPr>
      <t>р.</t>
    </r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</si>
</sst>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000"/>
    <numFmt numFmtId="197" formatCode="[&lt;=9999999]###\-####;\(###\)\ ###\-####"/>
    <numFmt numFmtId="198" formatCode="000000"/>
    <numFmt numFmtId="199" formatCode="[$-FC19]d\ mmmm\ yyyy\ &quot;г.&quot;"/>
    <numFmt numFmtId="200" formatCode="0.0"/>
    <numFmt numFmtId="201" formatCode="0.000"/>
    <numFmt numFmtId="202" formatCode="0.0000"/>
  </numFmts>
  <fonts count="5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8"/>
      <name val="Arial Cyr"/>
      <family val="2"/>
    </font>
    <font>
      <b/>
      <i/>
      <sz val="10"/>
      <name val="Arial Cyr"/>
      <family val="2"/>
    </font>
    <font>
      <b/>
      <sz val="9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i/>
      <sz val="11"/>
      <name val="Arial Cyr"/>
      <family val="2"/>
    </font>
    <font>
      <u val="single"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b/>
      <u val="single"/>
      <sz val="12"/>
      <name val="Arial Cyr"/>
      <family val="2"/>
    </font>
    <font>
      <b/>
      <sz val="10"/>
      <color indexed="9"/>
      <name val="Arial Cyr"/>
      <family val="2"/>
    </font>
    <font>
      <b/>
      <i/>
      <sz val="11"/>
      <name val="Arial Cyr"/>
      <family val="0"/>
    </font>
    <font>
      <vertAlign val="superscript"/>
      <sz val="8"/>
      <name val="Arial Cyr"/>
      <family val="0"/>
    </font>
    <font>
      <b/>
      <vertAlign val="superscript"/>
      <sz val="8"/>
      <name val="Arial Cyr"/>
      <family val="0"/>
    </font>
    <font>
      <u val="single"/>
      <sz val="8"/>
      <name val="Arial Cyr"/>
      <family val="0"/>
    </font>
    <font>
      <u val="single"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7" borderId="6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1" applyNumberFormat="0" applyAlignment="0" applyProtection="0"/>
    <xf numFmtId="0" fontId="5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30" borderId="0" applyNumberFormat="0" applyBorder="0" applyAlignment="0" applyProtection="0"/>
    <xf numFmtId="0" fontId="0" fillId="31" borderId="8" applyNumberFormat="0" applyFont="0" applyAlignment="0" applyProtection="0"/>
    <xf numFmtId="0" fontId="56" fillId="29" borderId="9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Alignment="1">
      <alignment horizontal="left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0" fontId="9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2" fontId="15" fillId="0" borderId="11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10" fillId="0" borderId="12" xfId="0" applyFont="1" applyBorder="1" applyAlignment="1">
      <alignment/>
    </xf>
    <xf numFmtId="0" fontId="12" fillId="0" borderId="12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16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6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1" fillId="0" borderId="16" xfId="0" applyFont="1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5" fillId="0" borderId="17" xfId="0" applyFont="1" applyBorder="1" applyAlignment="1">
      <alignment/>
    </xf>
    <xf numFmtId="2" fontId="14" fillId="0" borderId="18" xfId="0" applyNumberFormat="1" applyFont="1" applyBorder="1" applyAlignment="1" applyProtection="1">
      <alignment horizontal="center"/>
      <protection locked="0"/>
    </xf>
    <xf numFmtId="0" fontId="10" fillId="0" borderId="19" xfId="0" applyFont="1" applyBorder="1" applyAlignment="1">
      <alignment horizontal="center"/>
    </xf>
    <xf numFmtId="2" fontId="17" fillId="0" borderId="18" xfId="0" applyNumberFormat="1" applyFont="1" applyBorder="1" applyAlignment="1" applyProtection="1">
      <alignment horizontal="center"/>
      <protection locked="0"/>
    </xf>
    <xf numFmtId="0" fontId="10" fillId="0" borderId="20" xfId="0" applyFont="1" applyBorder="1" applyAlignment="1">
      <alignment horizontal="center"/>
    </xf>
    <xf numFmtId="2" fontId="14" fillId="0" borderId="18" xfId="0" applyNumberFormat="1" applyFont="1" applyBorder="1" applyAlignment="1">
      <alignment horizontal="center"/>
    </xf>
    <xf numFmtId="2" fontId="15" fillId="0" borderId="18" xfId="0" applyNumberFormat="1" applyFont="1" applyBorder="1" applyAlignment="1">
      <alignment horizontal="center"/>
    </xf>
    <xf numFmtId="2" fontId="16" fillId="0" borderId="18" xfId="0" applyNumberFormat="1" applyFont="1" applyBorder="1" applyAlignment="1">
      <alignment horizontal="center"/>
    </xf>
    <xf numFmtId="2" fontId="15" fillId="0" borderId="18" xfId="0" applyNumberFormat="1" applyFont="1" applyBorder="1" applyAlignment="1" applyProtection="1">
      <alignment horizontal="center"/>
      <protection locked="0"/>
    </xf>
    <xf numFmtId="2" fontId="16" fillId="0" borderId="18" xfId="0" applyNumberFormat="1" applyFont="1" applyBorder="1" applyAlignment="1" applyProtection="1">
      <alignment horizontal="center"/>
      <protection locked="0"/>
    </xf>
    <xf numFmtId="2" fontId="14" fillId="0" borderId="18" xfId="0" applyNumberFormat="1" applyFont="1" applyBorder="1" applyAlignment="1" applyProtection="1">
      <alignment horizontal="center"/>
      <protection/>
    </xf>
    <xf numFmtId="2" fontId="17" fillId="0" borderId="18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2" fontId="15" fillId="0" borderId="18" xfId="0" applyNumberFormat="1" applyFont="1" applyBorder="1" applyAlignment="1" applyProtection="1">
      <alignment horizontal="center"/>
      <protection/>
    </xf>
    <xf numFmtId="2" fontId="17" fillId="0" borderId="18" xfId="0" applyNumberFormat="1" applyFont="1" applyBorder="1" applyAlignment="1" applyProtection="1">
      <alignment horizontal="center"/>
      <protection/>
    </xf>
    <xf numFmtId="2" fontId="17" fillId="0" borderId="21" xfId="0" applyNumberFormat="1" applyFont="1" applyBorder="1" applyAlignment="1">
      <alignment horizontal="center"/>
    </xf>
    <xf numFmtId="2" fontId="17" fillId="0" borderId="21" xfId="0" applyNumberFormat="1" applyFont="1" applyBorder="1" applyAlignment="1" applyProtection="1">
      <alignment horizontal="center"/>
      <protection locked="0"/>
    </xf>
    <xf numFmtId="2" fontId="15" fillId="0" borderId="22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 applyProtection="1">
      <alignment horizontal="center"/>
      <protection locked="0"/>
    </xf>
    <xf numFmtId="2" fontId="16" fillId="0" borderId="0" xfId="0" applyNumberFormat="1" applyFont="1" applyBorder="1" applyAlignment="1" applyProtection="1">
      <alignment horizontal="center"/>
      <protection locked="0"/>
    </xf>
    <xf numFmtId="2" fontId="17" fillId="0" borderId="0" xfId="0" applyNumberFormat="1" applyFont="1" applyBorder="1" applyAlignment="1" applyProtection="1">
      <alignment horizontal="center"/>
      <protection locked="0"/>
    </xf>
    <xf numFmtId="2" fontId="14" fillId="0" borderId="0" xfId="0" applyNumberFormat="1" applyFont="1" applyBorder="1" applyAlignment="1" applyProtection="1">
      <alignment horizontal="center"/>
      <protection/>
    </xf>
    <xf numFmtId="2" fontId="17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 applyProtection="1">
      <alignment horizontal="center"/>
      <protection/>
    </xf>
    <xf numFmtId="2" fontId="17" fillId="0" borderId="0" xfId="0" applyNumberFormat="1" applyFont="1" applyBorder="1" applyAlignment="1" applyProtection="1">
      <alignment horizontal="center"/>
      <protection/>
    </xf>
    <xf numFmtId="0" fontId="19" fillId="0" borderId="0" xfId="0" applyFont="1" applyAlignment="1">
      <alignment/>
    </xf>
    <xf numFmtId="2" fontId="0" fillId="0" borderId="11" xfId="0" applyNumberFormat="1" applyFont="1" applyBorder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 horizontal="center"/>
      <protection/>
    </xf>
    <xf numFmtId="2" fontId="0" fillId="0" borderId="15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6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2" fillId="0" borderId="12" xfId="0" applyFont="1" applyBorder="1" applyAlignment="1">
      <alignment horizontal="left" wrapText="1"/>
    </xf>
    <xf numFmtId="0" fontId="12" fillId="0" borderId="11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2" fontId="17" fillId="0" borderId="23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4" fontId="14" fillId="0" borderId="11" xfId="0" applyNumberFormat="1" applyFont="1" applyBorder="1" applyAlignment="1" applyProtection="1">
      <alignment horizontal="center"/>
      <protection/>
    </xf>
    <xf numFmtId="4" fontId="17" fillId="0" borderId="11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4" fillId="0" borderId="11" xfId="0" applyNumberFormat="1" applyFont="1" applyBorder="1" applyAlignment="1" applyProtection="1">
      <alignment horizontal="center"/>
      <protection locked="0"/>
    </xf>
    <xf numFmtId="4" fontId="17" fillId="0" borderId="11" xfId="0" applyNumberFormat="1" applyFont="1" applyBorder="1" applyAlignment="1" applyProtection="1">
      <alignment horizontal="center"/>
      <protection locked="0"/>
    </xf>
    <xf numFmtId="0" fontId="11" fillId="0" borderId="11" xfId="0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0" fontId="11" fillId="0" borderId="16" xfId="0" applyFont="1" applyBorder="1" applyAlignment="1">
      <alignment/>
    </xf>
    <xf numFmtId="4" fontId="14" fillId="0" borderId="11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10" fillId="0" borderId="16" xfId="0" applyFont="1" applyBorder="1" applyAlignment="1">
      <alignment wrapText="1"/>
    </xf>
    <xf numFmtId="0" fontId="10" fillId="0" borderId="11" xfId="0" applyFont="1" applyBorder="1" applyAlignment="1">
      <alignment horizontal="center"/>
    </xf>
    <xf numFmtId="0" fontId="11" fillId="0" borderId="16" xfId="0" applyFont="1" applyBorder="1" applyAlignment="1">
      <alignment wrapText="1"/>
    </xf>
    <xf numFmtId="0" fontId="12" fillId="0" borderId="16" xfId="0" applyFont="1" applyBorder="1" applyAlignment="1">
      <alignment wrapText="1"/>
    </xf>
    <xf numFmtId="0" fontId="10" fillId="0" borderId="16" xfId="0" applyFont="1" applyBorder="1" applyAlignment="1">
      <alignment/>
    </xf>
    <xf numFmtId="0" fontId="11" fillId="0" borderId="16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2" fillId="0" borderId="12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12" fillId="0" borderId="12" xfId="0" applyFont="1" applyBorder="1" applyAlignment="1">
      <alignment horizontal="left" wrapText="1"/>
    </xf>
    <xf numFmtId="0" fontId="11" fillId="0" borderId="12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12" fillId="0" borderId="11" xfId="0" applyFont="1" applyBorder="1" applyAlignment="1">
      <alignment horizontal="left" wrapText="1"/>
    </xf>
    <xf numFmtId="0" fontId="12" fillId="0" borderId="24" xfId="0" applyFont="1" applyBorder="1" applyAlignment="1">
      <alignment horizontal="center"/>
    </xf>
    <xf numFmtId="4" fontId="14" fillId="0" borderId="25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>
      <alignment/>
    </xf>
    <xf numFmtId="0" fontId="21" fillId="0" borderId="0" xfId="0" applyFont="1" applyAlignment="1">
      <alignment/>
    </xf>
    <xf numFmtId="179" fontId="14" fillId="0" borderId="11" xfId="0" applyNumberFormat="1" applyFont="1" applyBorder="1" applyAlignment="1">
      <alignment horizontal="center"/>
    </xf>
    <xf numFmtId="179" fontId="17" fillId="0" borderId="11" xfId="0" applyNumberFormat="1" applyFont="1" applyBorder="1" applyAlignment="1">
      <alignment horizontal="center"/>
    </xf>
    <xf numFmtId="179" fontId="17" fillId="0" borderId="26" xfId="0" applyNumberFormat="1" applyFont="1" applyBorder="1" applyAlignment="1">
      <alignment horizontal="center"/>
    </xf>
    <xf numFmtId="179" fontId="15" fillId="0" borderId="11" xfId="0" applyNumberFormat="1" applyFont="1" applyBorder="1" applyAlignment="1" applyProtection="1">
      <alignment horizontal="center"/>
      <protection locked="0"/>
    </xf>
    <xf numFmtId="179" fontId="15" fillId="0" borderId="26" xfId="0" applyNumberFormat="1" applyFont="1" applyBorder="1" applyAlignment="1" applyProtection="1">
      <alignment horizontal="center"/>
      <protection locked="0"/>
    </xf>
    <xf numFmtId="179" fontId="17" fillId="0" borderId="11" xfId="0" applyNumberFormat="1" applyFont="1" applyBorder="1" applyAlignment="1" applyProtection="1">
      <alignment horizontal="center"/>
      <protection locked="0"/>
    </xf>
    <xf numFmtId="179" fontId="17" fillId="0" borderId="26" xfId="0" applyNumberFormat="1" applyFont="1" applyBorder="1" applyAlignment="1" applyProtection="1">
      <alignment horizontal="center"/>
      <protection locked="0"/>
    </xf>
    <xf numFmtId="179" fontId="10" fillId="0" borderId="15" xfId="0" applyNumberFormat="1" applyFont="1" applyBorder="1" applyAlignment="1">
      <alignment horizontal="center"/>
    </xf>
    <xf numFmtId="179" fontId="17" fillId="0" borderId="11" xfId="0" applyNumberFormat="1" applyFont="1" applyBorder="1" applyAlignment="1" applyProtection="1">
      <alignment horizontal="center"/>
      <protection locked="0"/>
    </xf>
    <xf numFmtId="179" fontId="15" fillId="0" borderId="11" xfId="0" applyNumberFormat="1" applyFont="1" applyBorder="1" applyAlignment="1" applyProtection="1">
      <alignment horizontal="center"/>
      <protection locked="0"/>
    </xf>
    <xf numFmtId="179" fontId="14" fillId="0" borderId="11" xfId="0" applyNumberFormat="1" applyFont="1" applyBorder="1" applyAlignment="1" applyProtection="1">
      <alignment horizontal="center"/>
      <protection locked="0"/>
    </xf>
    <xf numFmtId="179" fontId="14" fillId="0" borderId="11" xfId="0" applyNumberFormat="1" applyFont="1" applyBorder="1" applyAlignment="1" applyProtection="1">
      <alignment horizontal="center"/>
      <protection/>
    </xf>
    <xf numFmtId="179" fontId="17" fillId="0" borderId="11" xfId="0" applyNumberFormat="1" applyFont="1" applyBorder="1" applyAlignment="1">
      <alignment horizontal="center"/>
    </xf>
    <xf numFmtId="179" fontId="10" fillId="0" borderId="11" xfId="0" applyNumberFormat="1" applyFont="1" applyBorder="1" applyAlignment="1">
      <alignment horizontal="center"/>
    </xf>
    <xf numFmtId="179" fontId="14" fillId="0" borderId="11" xfId="0" applyNumberFormat="1" applyFont="1" applyBorder="1" applyAlignment="1" applyProtection="1">
      <alignment horizontal="center"/>
      <protection/>
    </xf>
    <xf numFmtId="179" fontId="17" fillId="0" borderId="11" xfId="0" applyNumberFormat="1" applyFont="1" applyBorder="1" applyAlignment="1" applyProtection="1">
      <alignment horizontal="center"/>
      <protection/>
    </xf>
    <xf numFmtId="179" fontId="10" fillId="0" borderId="0" xfId="0" applyNumberFormat="1" applyFont="1" applyBorder="1" applyAlignment="1">
      <alignment/>
    </xf>
    <xf numFmtId="179" fontId="10" fillId="0" borderId="27" xfId="0" applyNumberFormat="1" applyFont="1" applyBorder="1" applyAlignment="1">
      <alignment/>
    </xf>
    <xf numFmtId="179" fontId="10" fillId="0" borderId="28" xfId="0" applyNumberFormat="1" applyFont="1" applyBorder="1" applyAlignment="1">
      <alignment horizontal="center"/>
    </xf>
    <xf numFmtId="179" fontId="14" fillId="0" borderId="11" xfId="0" applyNumberFormat="1" applyFont="1" applyBorder="1" applyAlignment="1" applyProtection="1">
      <alignment horizontal="center"/>
      <protection locked="0"/>
    </xf>
    <xf numFmtId="179" fontId="17" fillId="0" borderId="11" xfId="0" applyNumberFormat="1" applyFont="1" applyBorder="1" applyAlignment="1" applyProtection="1">
      <alignment horizontal="center"/>
      <protection/>
    </xf>
    <xf numFmtId="179" fontId="17" fillId="0" borderId="26" xfId="0" applyNumberFormat="1" applyFont="1" applyBorder="1" applyAlignment="1">
      <alignment horizontal="center"/>
    </xf>
    <xf numFmtId="179" fontId="0" fillId="0" borderId="11" xfId="0" applyNumberFormat="1" applyBorder="1" applyAlignment="1" applyProtection="1">
      <alignment horizontal="center"/>
      <protection locked="0"/>
    </xf>
    <xf numFmtId="179" fontId="1" fillId="0" borderId="11" xfId="0" applyNumberFormat="1" applyFont="1" applyBorder="1" applyAlignment="1" applyProtection="1">
      <alignment horizontal="center"/>
      <protection/>
    </xf>
    <xf numFmtId="179" fontId="6" fillId="0" borderId="11" xfId="0" applyNumberFormat="1" applyFont="1" applyBorder="1" applyAlignment="1" applyProtection="1">
      <alignment horizontal="center"/>
      <protection locked="0"/>
    </xf>
    <xf numFmtId="179" fontId="1" fillId="0" borderId="11" xfId="0" applyNumberFormat="1" applyFont="1" applyBorder="1" applyAlignment="1" applyProtection="1">
      <alignment horizontal="center"/>
      <protection locked="0"/>
    </xf>
    <xf numFmtId="179" fontId="11" fillId="0" borderId="29" xfId="0" applyNumberFormat="1" applyFont="1" applyBorder="1" applyAlignment="1" applyProtection="1">
      <alignment horizontal="center"/>
      <protection locked="0"/>
    </xf>
    <xf numFmtId="179" fontId="10" fillId="0" borderId="29" xfId="0" applyNumberFormat="1" applyFont="1" applyBorder="1" applyAlignment="1" applyProtection="1">
      <alignment horizontal="center"/>
      <protection locked="0"/>
    </xf>
    <xf numFmtId="179" fontId="10" fillId="0" borderId="29" xfId="0" applyNumberFormat="1" applyFont="1" applyBorder="1" applyAlignment="1" applyProtection="1">
      <alignment horizontal="center"/>
      <protection locked="0"/>
    </xf>
    <xf numFmtId="179" fontId="0" fillId="0" borderId="0" xfId="0" applyNumberFormat="1" applyFont="1" applyAlignment="1">
      <alignment/>
    </xf>
    <xf numFmtId="179" fontId="15" fillId="0" borderId="11" xfId="0" applyNumberFormat="1" applyFont="1" applyBorder="1" applyAlignment="1" applyProtection="1">
      <alignment horizontal="center"/>
      <protection/>
    </xf>
    <xf numFmtId="179" fontId="0" fillId="0" borderId="15" xfId="0" applyNumberFormat="1" applyBorder="1" applyAlignment="1" applyProtection="1">
      <alignment horizontal="center"/>
      <protection locked="0"/>
    </xf>
    <xf numFmtId="179" fontId="17" fillId="0" borderId="24" xfId="0" applyNumberFormat="1" applyFont="1" applyBorder="1" applyAlignment="1">
      <alignment horizontal="center"/>
    </xf>
    <xf numFmtId="179" fontId="0" fillId="0" borderId="15" xfId="0" applyNumberFormat="1" applyFont="1" applyBorder="1" applyAlignment="1" applyProtection="1">
      <alignment horizontal="center"/>
      <protection locked="0"/>
    </xf>
    <xf numFmtId="179" fontId="0" fillId="0" borderId="11" xfId="0" applyNumberFormat="1" applyFont="1" applyBorder="1" applyAlignment="1" applyProtection="1">
      <alignment horizontal="center"/>
      <protection locked="0"/>
    </xf>
    <xf numFmtId="179" fontId="1" fillId="0" borderId="11" xfId="0" applyNumberFormat="1" applyFont="1" applyBorder="1" applyAlignment="1" applyProtection="1">
      <alignment horizontal="center"/>
      <protection/>
    </xf>
    <xf numFmtId="179" fontId="6" fillId="0" borderId="11" xfId="0" applyNumberFormat="1" applyFont="1" applyBorder="1" applyAlignment="1" applyProtection="1">
      <alignment horizontal="center"/>
      <protection locked="0"/>
    </xf>
    <xf numFmtId="179" fontId="17" fillId="0" borderId="26" xfId="0" applyNumberFormat="1" applyFont="1" applyBorder="1" applyAlignment="1" applyProtection="1">
      <alignment horizontal="center"/>
      <protection/>
    </xf>
    <xf numFmtId="179" fontId="14" fillId="0" borderId="11" xfId="0" applyNumberFormat="1" applyFont="1" applyBorder="1" applyAlignment="1">
      <alignment horizontal="center"/>
    </xf>
    <xf numFmtId="179" fontId="10" fillId="0" borderId="11" xfId="0" applyNumberFormat="1" applyFont="1" applyBorder="1" applyAlignment="1">
      <alignment horizontal="center"/>
    </xf>
    <xf numFmtId="179" fontId="15" fillId="0" borderId="11" xfId="0" applyNumberFormat="1" applyFont="1" applyBorder="1" applyAlignment="1">
      <alignment horizontal="center"/>
    </xf>
    <xf numFmtId="179" fontId="10" fillId="0" borderId="0" xfId="0" applyNumberFormat="1" applyFont="1" applyBorder="1" applyAlignment="1">
      <alignment/>
    </xf>
    <xf numFmtId="179" fontId="10" fillId="0" borderId="27" xfId="0" applyNumberFormat="1" applyFont="1" applyBorder="1" applyAlignment="1">
      <alignment/>
    </xf>
    <xf numFmtId="179" fontId="10" fillId="0" borderId="28" xfId="0" applyNumberFormat="1" applyFont="1" applyBorder="1" applyAlignment="1">
      <alignment horizontal="center"/>
    </xf>
    <xf numFmtId="179" fontId="11" fillId="0" borderId="11" xfId="0" applyNumberFormat="1" applyFont="1" applyBorder="1" applyAlignment="1">
      <alignment horizontal="center"/>
    </xf>
    <xf numFmtId="179" fontId="16" fillId="0" borderId="11" xfId="0" applyNumberFormat="1" applyFont="1" applyBorder="1" applyAlignment="1" applyProtection="1">
      <alignment horizontal="center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left" wrapText="1"/>
    </xf>
    <xf numFmtId="4" fontId="14" fillId="0" borderId="25" xfId="0" applyNumberFormat="1" applyFont="1" applyBorder="1" applyAlignment="1" applyProtection="1">
      <alignment horizontal="center"/>
      <protection locked="0"/>
    </xf>
    <xf numFmtId="0" fontId="10" fillId="0" borderId="11" xfId="0" applyFont="1" applyBorder="1" applyAlignment="1">
      <alignment horizontal="left" wrapText="1"/>
    </xf>
    <xf numFmtId="0" fontId="10" fillId="0" borderId="24" xfId="0" applyFont="1" applyBorder="1" applyAlignment="1">
      <alignment/>
    </xf>
    <xf numFmtId="0" fontId="10" fillId="0" borderId="24" xfId="0" applyFont="1" applyBorder="1" applyAlignment="1">
      <alignment horizontal="center"/>
    </xf>
    <xf numFmtId="2" fontId="10" fillId="0" borderId="24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179" fontId="11" fillId="0" borderId="11" xfId="0" applyNumberFormat="1" applyFont="1" applyBorder="1" applyAlignment="1" applyProtection="1">
      <alignment horizontal="center"/>
      <protection locked="0"/>
    </xf>
    <xf numFmtId="179" fontId="10" fillId="0" borderId="11" xfId="0" applyNumberFormat="1" applyFont="1" applyBorder="1" applyAlignment="1" applyProtection="1">
      <alignment horizontal="center"/>
      <protection locked="0"/>
    </xf>
    <xf numFmtId="179" fontId="10" fillId="0" borderId="11" xfId="0" applyNumberFormat="1" applyFont="1" applyBorder="1" applyAlignment="1" applyProtection="1">
      <alignment horizontal="center"/>
      <protection locked="0"/>
    </xf>
    <xf numFmtId="179" fontId="0" fillId="0" borderId="11" xfId="0" applyNumberFormat="1" applyFont="1" applyBorder="1" applyAlignment="1">
      <alignment/>
    </xf>
    <xf numFmtId="0" fontId="12" fillId="0" borderId="24" xfId="0" applyFont="1" applyBorder="1" applyAlignment="1">
      <alignment/>
    </xf>
    <xf numFmtId="179" fontId="15" fillId="0" borderId="24" xfId="0" applyNumberFormat="1" applyFont="1" applyBorder="1" applyAlignment="1">
      <alignment horizontal="center"/>
    </xf>
    <xf numFmtId="179" fontId="10" fillId="0" borderId="11" xfId="0" applyNumberFormat="1" applyFont="1" applyBorder="1" applyAlignment="1">
      <alignment/>
    </xf>
    <xf numFmtId="179" fontId="10" fillId="0" borderId="15" xfId="0" applyNumberFormat="1" applyFont="1" applyBorder="1" applyAlignment="1">
      <alignment horizontal="center"/>
    </xf>
    <xf numFmtId="179" fontId="0" fillId="0" borderId="17" xfId="0" applyNumberFormat="1" applyBorder="1" applyAlignment="1" applyProtection="1">
      <alignment horizontal="center"/>
      <protection locked="0"/>
    </xf>
    <xf numFmtId="179" fontId="0" fillId="0" borderId="25" xfId="0" applyNumberFormat="1" applyBorder="1" applyAlignment="1" applyProtection="1">
      <alignment horizontal="center"/>
      <protection locked="0"/>
    </xf>
    <xf numFmtId="179" fontId="1" fillId="0" borderId="25" xfId="0" applyNumberFormat="1" applyFont="1" applyBorder="1" applyAlignment="1" applyProtection="1">
      <alignment horizontal="center"/>
      <protection/>
    </xf>
    <xf numFmtId="179" fontId="6" fillId="0" borderId="25" xfId="0" applyNumberFormat="1" applyFont="1" applyBorder="1" applyAlignment="1" applyProtection="1">
      <alignment horizontal="center"/>
      <protection locked="0"/>
    </xf>
    <xf numFmtId="179" fontId="1" fillId="0" borderId="25" xfId="0" applyNumberFormat="1" applyFont="1" applyBorder="1" applyAlignment="1" applyProtection="1">
      <alignment horizontal="center"/>
      <protection locked="0"/>
    </xf>
    <xf numFmtId="179" fontId="10" fillId="0" borderId="30" xfId="0" applyNumberFormat="1" applyFont="1" applyBorder="1" applyAlignment="1" applyProtection="1">
      <alignment horizontal="center"/>
      <protection locked="0"/>
    </xf>
    <xf numFmtId="0" fontId="12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1" fontId="10" fillId="0" borderId="11" xfId="0" applyNumberFormat="1" applyFont="1" applyBorder="1" applyAlignment="1">
      <alignment horizontal="center"/>
    </xf>
    <xf numFmtId="1" fontId="10" fillId="0" borderId="31" xfId="0" applyNumberFormat="1" applyFont="1" applyBorder="1" applyAlignment="1">
      <alignment horizontal="center"/>
    </xf>
    <xf numFmtId="179" fontId="16" fillId="0" borderId="11" xfId="0" applyNumberFormat="1" applyFont="1" applyBorder="1" applyAlignment="1">
      <alignment horizontal="center"/>
    </xf>
    <xf numFmtId="179" fontId="12" fillId="0" borderId="11" xfId="0" applyNumberFormat="1" applyFont="1" applyBorder="1" applyAlignment="1">
      <alignment horizontal="center"/>
    </xf>
    <xf numFmtId="179" fontId="12" fillId="0" borderId="11" xfId="0" applyNumberFormat="1" applyFont="1" applyBorder="1" applyAlignment="1">
      <alignment/>
    </xf>
    <xf numFmtId="179" fontId="12" fillId="0" borderId="15" xfId="0" applyNumberFormat="1" applyFont="1" applyBorder="1" applyAlignment="1">
      <alignment horizontal="center"/>
    </xf>
    <xf numFmtId="179" fontId="15" fillId="0" borderId="26" xfId="0" applyNumberFormat="1" applyFont="1" applyBorder="1" applyAlignment="1" applyProtection="1">
      <alignment horizontal="center"/>
      <protection locked="0"/>
    </xf>
    <xf numFmtId="179" fontId="16" fillId="0" borderId="11" xfId="0" applyNumberFormat="1" applyFont="1" applyBorder="1" applyAlignment="1" applyProtection="1">
      <alignment horizontal="center"/>
      <protection/>
    </xf>
    <xf numFmtId="179" fontId="10" fillId="0" borderId="11" xfId="0" applyNumberFormat="1" applyFont="1" applyBorder="1" applyAlignment="1">
      <alignment/>
    </xf>
    <xf numFmtId="179" fontId="15" fillId="0" borderId="26" xfId="0" applyNumberFormat="1" applyFont="1" applyBorder="1" applyAlignment="1" applyProtection="1">
      <alignment horizontal="center"/>
      <protection/>
    </xf>
    <xf numFmtId="179" fontId="17" fillId="0" borderId="32" xfId="0" applyNumberFormat="1" applyFont="1" applyBorder="1" applyAlignment="1">
      <alignment horizontal="center"/>
    </xf>
    <xf numFmtId="2" fontId="16" fillId="0" borderId="18" xfId="0" applyNumberFormat="1" applyFont="1" applyBorder="1" applyAlignment="1">
      <alignment horizontal="center"/>
    </xf>
    <xf numFmtId="179" fontId="6" fillId="0" borderId="15" xfId="0" applyNumberFormat="1" applyFont="1" applyBorder="1" applyAlignment="1" applyProtection="1">
      <alignment horizontal="center"/>
      <protection locked="0"/>
    </xf>
    <xf numFmtId="179" fontId="6" fillId="0" borderId="30" xfId="0" applyNumberFormat="1" applyFont="1" applyBorder="1" applyAlignment="1" applyProtection="1">
      <alignment horizontal="center"/>
      <protection locked="0"/>
    </xf>
    <xf numFmtId="179" fontId="15" fillId="0" borderId="25" xfId="0" applyNumberFormat="1" applyFont="1" applyBorder="1" applyAlignment="1">
      <alignment horizontal="center"/>
    </xf>
    <xf numFmtId="179" fontId="17" fillId="0" borderId="24" xfId="0" applyNumberFormat="1" applyFont="1" applyBorder="1" applyAlignment="1" applyProtection="1">
      <alignment horizontal="center"/>
      <protection locked="0"/>
    </xf>
    <xf numFmtId="4" fontId="15" fillId="0" borderId="11" xfId="0" applyNumberFormat="1" applyFont="1" applyBorder="1" applyAlignment="1">
      <alignment horizontal="center"/>
    </xf>
    <xf numFmtId="179" fontId="14" fillId="0" borderId="26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179" fontId="17" fillId="0" borderId="11" xfId="0" applyNumberFormat="1" applyFont="1" applyBorder="1" applyAlignment="1" applyProtection="1">
      <alignment/>
      <protection locked="0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10" fillId="0" borderId="17" xfId="0" applyFont="1" applyBorder="1" applyAlignment="1">
      <alignment wrapText="1"/>
    </xf>
    <xf numFmtId="0" fontId="3" fillId="0" borderId="17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7" xfId="0" applyFont="1" applyBorder="1" applyAlignment="1">
      <alignment/>
    </xf>
    <xf numFmtId="179" fontId="3" fillId="0" borderId="0" xfId="61" applyFont="1" applyAlignment="1">
      <alignment/>
    </xf>
    <xf numFmtId="179" fontId="3" fillId="0" borderId="17" xfId="61" applyFont="1" applyBorder="1" applyAlignment="1">
      <alignment/>
    </xf>
    <xf numFmtId="197" fontId="17" fillId="0" borderId="11" xfId="0" applyNumberFormat="1" applyFont="1" applyBorder="1" applyAlignment="1" applyProtection="1">
      <alignment horizontal="center"/>
      <protection locked="0"/>
    </xf>
    <xf numFmtId="185" fontId="17" fillId="0" borderId="11" xfId="0" applyNumberFormat="1" applyFont="1" applyBorder="1" applyAlignment="1">
      <alignment horizontal="center"/>
    </xf>
    <xf numFmtId="41" fontId="14" fillId="0" borderId="11" xfId="0" applyNumberFormat="1" applyFont="1" applyBorder="1" applyAlignment="1">
      <alignment horizontal="center"/>
    </xf>
    <xf numFmtId="41" fontId="17" fillId="0" borderId="11" xfId="0" applyNumberFormat="1" applyFont="1" applyBorder="1" applyAlignment="1">
      <alignment horizontal="center"/>
    </xf>
    <xf numFmtId="41" fontId="15" fillId="0" borderId="11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0" fillId="0" borderId="17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7" xfId="0" applyFont="1" applyBorder="1" applyAlignment="1">
      <alignment horizontal="center" wrapText="1"/>
    </xf>
    <xf numFmtId="0" fontId="10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iman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I  квартал"/>
      <sheetName val="Модуль1"/>
    </sheetNames>
    <sheetDataSet>
      <sheetData sheetId="0">
        <row r="4">
          <cell r="D4">
            <v>129410901.61</v>
          </cell>
          <cell r="E4">
            <v>0</v>
          </cell>
          <cell r="R4">
            <v>261007580.3</v>
          </cell>
          <cell r="S4">
            <v>0</v>
          </cell>
          <cell r="BX4">
            <v>36368604.43</v>
          </cell>
          <cell r="BY4">
            <v>0</v>
          </cell>
        </row>
        <row r="5">
          <cell r="BF5">
            <v>17681048.85</v>
          </cell>
          <cell r="BG5">
            <v>0</v>
          </cell>
        </row>
        <row r="14">
          <cell r="D14">
            <v>28846957.72</v>
          </cell>
          <cell r="E14">
            <v>0</v>
          </cell>
          <cell r="R14">
            <v>57344766.970000006</v>
          </cell>
          <cell r="S14">
            <v>0</v>
          </cell>
          <cell r="BF14">
            <v>3989401.4199999995</v>
          </cell>
          <cell r="BG14">
            <v>0</v>
          </cell>
          <cell r="BX14">
            <v>7782803.049999999</v>
          </cell>
          <cell r="BY14">
            <v>0</v>
          </cell>
        </row>
        <row r="25">
          <cell r="D25">
            <v>1601856.6800000002</v>
          </cell>
          <cell r="E25">
            <v>0</v>
          </cell>
          <cell r="R25">
            <v>10299636.96</v>
          </cell>
          <cell r="S25">
            <v>0</v>
          </cell>
          <cell r="BF25">
            <v>284077.28</v>
          </cell>
          <cell r="BG25">
            <v>0</v>
          </cell>
          <cell r="BX25">
            <v>221934.63</v>
          </cell>
          <cell r="BY25">
            <v>0</v>
          </cell>
        </row>
        <row r="26">
          <cell r="D26">
            <v>24436.910000000003</v>
          </cell>
          <cell r="E26">
            <v>0</v>
          </cell>
          <cell r="R26">
            <v>46888.600000000006</v>
          </cell>
          <cell r="S26">
            <v>0</v>
          </cell>
          <cell r="BF26">
            <v>0</v>
          </cell>
          <cell r="BG26">
            <v>0</v>
          </cell>
          <cell r="BX26">
            <v>44092.28</v>
          </cell>
          <cell r="BY26">
            <v>0</v>
          </cell>
        </row>
        <row r="27">
          <cell r="D27">
            <v>15615518.6</v>
          </cell>
          <cell r="E27">
            <v>0</v>
          </cell>
          <cell r="R27">
            <v>13843314.47</v>
          </cell>
          <cell r="S27">
            <v>0</v>
          </cell>
          <cell r="BF27">
            <v>0</v>
          </cell>
          <cell r="BG27">
            <v>0</v>
          </cell>
          <cell r="BX27">
            <v>3161998.59</v>
          </cell>
          <cell r="BY27">
            <v>0</v>
          </cell>
        </row>
        <row r="28">
          <cell r="D28">
            <v>3049329.5</v>
          </cell>
          <cell r="E28">
            <v>0</v>
          </cell>
          <cell r="R28">
            <v>6687517.35</v>
          </cell>
          <cell r="S28">
            <v>0</v>
          </cell>
          <cell r="BF28">
            <v>72940.29</v>
          </cell>
          <cell r="BG28">
            <v>0</v>
          </cell>
          <cell r="BX28">
            <v>385982.33</v>
          </cell>
          <cell r="BY28">
            <v>0</v>
          </cell>
        </row>
        <row r="35">
          <cell r="D35">
            <v>11809.71</v>
          </cell>
          <cell r="E35">
            <v>0</v>
          </cell>
          <cell r="R35">
            <v>2178.78</v>
          </cell>
          <cell r="S35">
            <v>0</v>
          </cell>
          <cell r="BF35">
            <v>0</v>
          </cell>
          <cell r="BG35">
            <v>0</v>
          </cell>
          <cell r="BX35">
            <v>4042.91</v>
          </cell>
        </row>
        <row r="46">
          <cell r="D46">
            <v>17165420.95</v>
          </cell>
          <cell r="E46">
            <v>0</v>
          </cell>
          <cell r="R46">
            <v>22603348.25</v>
          </cell>
          <cell r="S46">
            <v>0</v>
          </cell>
          <cell r="BF46">
            <v>2082487.05</v>
          </cell>
          <cell r="BG46">
            <v>0</v>
          </cell>
          <cell r="BX46">
            <v>7572218</v>
          </cell>
          <cell r="BY46">
            <v>0</v>
          </cell>
        </row>
        <row r="47">
          <cell r="D47">
            <v>1597536.08</v>
          </cell>
          <cell r="E47">
            <v>0</v>
          </cell>
          <cell r="R47">
            <v>1011530.92</v>
          </cell>
          <cell r="S47">
            <v>0</v>
          </cell>
          <cell r="BF47">
            <v>132035.47</v>
          </cell>
          <cell r="BG47">
            <v>0</v>
          </cell>
          <cell r="BX47">
            <v>219428.75</v>
          </cell>
          <cell r="BY47">
            <v>0</v>
          </cell>
        </row>
        <row r="48">
          <cell r="D48">
            <v>8208584.12</v>
          </cell>
          <cell r="E48">
            <v>0</v>
          </cell>
          <cell r="R48">
            <v>6185345.45</v>
          </cell>
          <cell r="S48">
            <v>0</v>
          </cell>
          <cell r="BF48">
            <v>448791.68000000005</v>
          </cell>
          <cell r="BG48">
            <v>0</v>
          </cell>
          <cell r="BX48">
            <v>905630.8799999999</v>
          </cell>
          <cell r="BY48">
            <v>0</v>
          </cell>
        </row>
        <row r="49">
          <cell r="D49">
            <v>2864333.63</v>
          </cell>
          <cell r="E49">
            <v>0</v>
          </cell>
          <cell r="R49">
            <v>7952940.24</v>
          </cell>
          <cell r="S49">
            <v>0</v>
          </cell>
          <cell r="BF49">
            <v>285000</v>
          </cell>
          <cell r="BG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0</v>
          </cell>
          <cell r="BF50">
            <v>0</v>
          </cell>
          <cell r="BG50">
            <v>0</v>
          </cell>
          <cell r="BX50">
            <v>0</v>
          </cell>
          <cell r="BY50">
            <v>0</v>
          </cell>
        </row>
        <row r="51">
          <cell r="R51">
            <v>136400</v>
          </cell>
          <cell r="S51">
            <v>0</v>
          </cell>
        </row>
        <row r="52">
          <cell r="D52">
            <v>441967.23</v>
          </cell>
          <cell r="R52">
            <v>382543.43</v>
          </cell>
          <cell r="BF52">
            <v>93530.51</v>
          </cell>
        </row>
        <row r="55">
          <cell r="D55">
            <v>6000</v>
          </cell>
          <cell r="E55">
            <v>0</v>
          </cell>
          <cell r="R55">
            <v>161775.5</v>
          </cell>
          <cell r="S55">
            <v>0</v>
          </cell>
          <cell r="BF55">
            <v>0</v>
          </cell>
          <cell r="BG55">
            <v>0</v>
          </cell>
          <cell r="BX55">
            <v>12523.2</v>
          </cell>
          <cell r="BY55">
            <v>0</v>
          </cell>
        </row>
        <row r="67">
          <cell r="D67">
            <v>0</v>
          </cell>
          <cell r="E67">
            <v>0</v>
          </cell>
          <cell r="R67">
            <v>0</v>
          </cell>
          <cell r="S67">
            <v>0</v>
          </cell>
          <cell r="BF67">
            <v>0</v>
          </cell>
          <cell r="BG67">
            <v>0</v>
          </cell>
          <cell r="BX67">
            <v>12162806.79</v>
          </cell>
          <cell r="BY67">
            <v>0</v>
          </cell>
        </row>
        <row r="68">
          <cell r="D68">
            <v>0</v>
          </cell>
          <cell r="E68">
            <v>0</v>
          </cell>
          <cell r="R68">
            <v>16940</v>
          </cell>
          <cell r="S68">
            <v>0</v>
          </cell>
          <cell r="BF68">
            <v>0</v>
          </cell>
          <cell r="BG68">
            <v>0</v>
          </cell>
          <cell r="BX68">
            <v>926614.91</v>
          </cell>
          <cell r="BY68">
            <v>0</v>
          </cell>
        </row>
        <row r="70">
          <cell r="D70">
            <v>2440.5399999999995</v>
          </cell>
          <cell r="E70">
            <v>0</v>
          </cell>
          <cell r="R70">
            <v>16195.18</v>
          </cell>
          <cell r="S70">
            <v>0</v>
          </cell>
          <cell r="BF70">
            <v>154.93</v>
          </cell>
          <cell r="BG70">
            <v>0</v>
          </cell>
          <cell r="BX70">
            <v>0</v>
          </cell>
          <cell r="BY7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2"/>
  <sheetViews>
    <sheetView view="pageBreakPreview" zoomScaleSheetLayoutView="100" zoomScalePageLayoutView="0" workbookViewId="0" topLeftCell="A88">
      <selection activeCell="A130" sqref="A130"/>
    </sheetView>
  </sheetViews>
  <sheetFormatPr defaultColWidth="9.00390625" defaultRowHeight="12.75"/>
  <cols>
    <col min="1" max="1" width="54.125" style="0" customWidth="1"/>
    <col min="2" max="2" width="14.125" style="0" customWidth="1"/>
    <col min="3" max="3" width="8.875" style="0" customWidth="1"/>
    <col min="4" max="4" width="20.875" style="0" customWidth="1"/>
    <col min="5" max="5" width="16.875" style="0" hidden="1" customWidth="1"/>
    <col min="6" max="6" width="21.375" style="0" customWidth="1"/>
    <col min="7" max="7" width="11.75390625" style="0" customWidth="1"/>
    <col min="8" max="8" width="21.125" style="0" customWidth="1"/>
    <col min="9" max="9" width="20.75390625" style="0" customWidth="1"/>
    <col min="10" max="10" width="19.625" style="0" hidden="1" customWidth="1"/>
    <col min="11" max="11" width="19.875" style="0" customWidth="1"/>
    <col min="12" max="12" width="0.2421875" style="0" hidden="1" customWidth="1"/>
    <col min="13" max="13" width="13.00390625" style="0" customWidth="1"/>
    <col min="14" max="14" width="9.625" style="0" customWidth="1"/>
  </cols>
  <sheetData>
    <row r="1" spans="1:12" ht="12" customHeight="1">
      <c r="A1" s="253"/>
      <c r="B1" s="253"/>
      <c r="C1" s="253"/>
      <c r="D1" s="1"/>
      <c r="H1" s="253" t="s">
        <v>142</v>
      </c>
      <c r="I1" s="253"/>
      <c r="J1" s="253"/>
      <c r="K1" s="1"/>
      <c r="L1" s="1"/>
    </row>
    <row r="2" spans="1:15" ht="12.75" customHeight="1">
      <c r="A2" s="251"/>
      <c r="B2" s="251"/>
      <c r="C2" s="251"/>
      <c r="D2" s="251"/>
      <c r="G2" s="5"/>
      <c r="H2" s="251" t="s">
        <v>143</v>
      </c>
      <c r="I2" s="251"/>
      <c r="J2" s="251"/>
      <c r="K2" s="251"/>
      <c r="L2" s="228"/>
      <c r="M2" s="5"/>
      <c r="N2" s="2"/>
      <c r="O2" s="2"/>
    </row>
    <row r="3" spans="1:24" ht="2.25" customHeight="1">
      <c r="A3" s="251"/>
      <c r="B3" s="251"/>
      <c r="C3" s="251"/>
      <c r="D3" s="251"/>
      <c r="F3" s="5"/>
      <c r="G3" s="5"/>
      <c r="H3" s="251"/>
      <c r="I3" s="251"/>
      <c r="J3" s="251"/>
      <c r="K3" s="251"/>
      <c r="L3" s="228"/>
      <c r="U3" s="250"/>
      <c r="V3" s="250"/>
      <c r="W3" s="250"/>
      <c r="X3" s="250"/>
    </row>
    <row r="4" spans="1:24" ht="36" customHeight="1">
      <c r="A4" s="251"/>
      <c r="B4" s="251"/>
      <c r="C4" s="251"/>
      <c r="D4" s="251"/>
      <c r="F4" s="5"/>
      <c r="G4" s="5"/>
      <c r="H4" s="251"/>
      <c r="I4" s="251"/>
      <c r="J4" s="251"/>
      <c r="K4" s="251"/>
      <c r="L4" s="228"/>
      <c r="S4" s="5"/>
      <c r="T4" s="5"/>
      <c r="U4" s="251"/>
      <c r="V4" s="251"/>
      <c r="W4" s="251"/>
      <c r="X4" s="251"/>
    </row>
    <row r="5" spans="6:24" ht="12.75">
      <c r="F5" s="5"/>
      <c r="G5" s="5"/>
      <c r="H5" s="5"/>
      <c r="I5" s="5"/>
      <c r="J5" s="5"/>
      <c r="K5" s="19"/>
      <c r="L5" s="5"/>
      <c r="M5" s="251"/>
      <c r="N5" s="251"/>
      <c r="O5" s="251"/>
      <c r="P5" s="251"/>
      <c r="R5" s="5"/>
      <c r="S5" s="5"/>
      <c r="T5" s="5"/>
      <c r="U5" s="251"/>
      <c r="V5" s="251"/>
      <c r="W5" s="251"/>
      <c r="X5" s="251"/>
    </row>
    <row r="6" spans="1:24" ht="14.25" customHeight="1">
      <c r="A6" s="252" t="s">
        <v>0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M6" s="251"/>
      <c r="N6" s="251"/>
      <c r="O6" s="251"/>
      <c r="P6" s="251"/>
      <c r="R6" s="5"/>
      <c r="S6" s="5"/>
      <c r="T6" s="5"/>
      <c r="U6" s="5"/>
      <c r="V6" s="5"/>
      <c r="W6" s="5"/>
      <c r="X6" s="5"/>
    </row>
    <row r="7" spans="1:11" ht="15.75">
      <c r="A7" s="256" t="s">
        <v>99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</row>
    <row r="8" spans="1:11" ht="15.75">
      <c r="A8" s="247" t="s">
        <v>192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</row>
    <row r="9" spans="9:11" ht="12.75">
      <c r="I9" s="98"/>
      <c r="K9" s="6"/>
    </row>
    <row r="10" spans="9:11" ht="12.75">
      <c r="I10" s="98"/>
      <c r="K10" s="6" t="s">
        <v>4</v>
      </c>
    </row>
    <row r="11" spans="1:11" ht="12.75">
      <c r="A11" s="225" t="s">
        <v>174</v>
      </c>
      <c r="B11" s="225"/>
      <c r="C11" s="225"/>
      <c r="D11" s="225"/>
      <c r="E11" s="225"/>
      <c r="F11" s="225"/>
      <c r="G11" s="225"/>
      <c r="H11" s="225"/>
      <c r="I11" t="s">
        <v>1</v>
      </c>
      <c r="K11" s="46" t="s">
        <v>67</v>
      </c>
    </row>
    <row r="12" spans="1:11" ht="12.75">
      <c r="A12" s="225" t="s">
        <v>175</v>
      </c>
      <c r="B12" s="225"/>
      <c r="C12" s="225"/>
      <c r="D12" s="225"/>
      <c r="E12" s="225"/>
      <c r="F12" s="225"/>
      <c r="G12" s="225"/>
      <c r="H12" s="225"/>
      <c r="I12" t="s">
        <v>2</v>
      </c>
      <c r="K12" s="47">
        <v>3510136600</v>
      </c>
    </row>
    <row r="13" spans="1:11" ht="12.75" hidden="1">
      <c r="A13" s="241" t="s">
        <v>68</v>
      </c>
      <c r="B13" s="241"/>
      <c r="C13" s="241"/>
      <c r="D13" s="241"/>
      <c r="E13" s="241"/>
      <c r="F13" s="241"/>
      <c r="G13" s="241"/>
      <c r="H13" s="241"/>
      <c r="I13" s="241"/>
      <c r="K13" s="47"/>
    </row>
    <row r="14" spans="1:11" ht="12.75">
      <c r="A14" s="129" t="s">
        <v>154</v>
      </c>
      <c r="B14" s="129"/>
      <c r="C14" s="129"/>
      <c r="D14" s="129"/>
      <c r="E14" s="129"/>
      <c r="F14" s="129"/>
      <c r="G14" s="129"/>
      <c r="H14" s="129"/>
      <c r="I14" t="s">
        <v>91</v>
      </c>
      <c r="K14" s="47">
        <v>420</v>
      </c>
    </row>
    <row r="15" spans="1:11" ht="12.75">
      <c r="A15" s="225" t="s">
        <v>156</v>
      </c>
      <c r="B15" s="225"/>
      <c r="C15" s="225"/>
      <c r="D15" s="225"/>
      <c r="E15" s="225"/>
      <c r="F15" s="225"/>
      <c r="G15" s="225"/>
      <c r="H15" s="225"/>
      <c r="I15" s="225"/>
      <c r="K15" s="3"/>
    </row>
    <row r="16" spans="1:11" ht="12.75">
      <c r="A16" s="225" t="s">
        <v>155</v>
      </c>
      <c r="B16" s="225"/>
      <c r="C16" s="225"/>
      <c r="D16" s="225"/>
      <c r="E16" s="225"/>
      <c r="F16" s="225"/>
      <c r="G16" s="225"/>
      <c r="H16" s="225"/>
      <c r="I16" s="225"/>
      <c r="K16" s="3"/>
    </row>
    <row r="17" spans="1:9" ht="12.75">
      <c r="A17" s="225" t="s">
        <v>176</v>
      </c>
      <c r="B17" s="225"/>
      <c r="C17" s="225"/>
      <c r="D17" s="225"/>
      <c r="E17" s="225"/>
      <c r="F17" s="225"/>
      <c r="G17" s="225"/>
      <c r="H17" s="225"/>
      <c r="I17" s="225"/>
    </row>
    <row r="18" spans="1:13" ht="40.5" customHeight="1">
      <c r="A18" s="246" t="s">
        <v>138</v>
      </c>
      <c r="B18" s="246"/>
      <c r="C18" s="246"/>
      <c r="D18" s="246"/>
      <c r="E18" s="224"/>
      <c r="F18" s="249" t="s">
        <v>177</v>
      </c>
      <c r="G18" s="249"/>
      <c r="H18" s="249"/>
      <c r="I18" s="229"/>
      <c r="M18" s="3"/>
    </row>
    <row r="19" spans="1:13" ht="12.75">
      <c r="A19" s="4" t="s">
        <v>193</v>
      </c>
      <c r="M19" s="3"/>
    </row>
    <row r="20" ht="13.5" thickBot="1">
      <c r="A20" s="4" t="s">
        <v>75</v>
      </c>
    </row>
    <row r="21" ht="27.75" customHeight="1" hidden="1"/>
    <row r="22" spans="1:12" ht="26.25" customHeight="1">
      <c r="A22" s="257" t="s">
        <v>5</v>
      </c>
      <c r="B22" s="244" t="s">
        <v>111</v>
      </c>
      <c r="C22" s="244" t="s">
        <v>6</v>
      </c>
      <c r="D22" s="244" t="s">
        <v>93</v>
      </c>
      <c r="E22" s="244" t="s">
        <v>7</v>
      </c>
      <c r="F22" s="244" t="s">
        <v>98</v>
      </c>
      <c r="G22" s="244" t="s">
        <v>94</v>
      </c>
      <c r="H22" s="244" t="s">
        <v>95</v>
      </c>
      <c r="I22" s="244" t="s">
        <v>106</v>
      </c>
      <c r="J22" s="244" t="s">
        <v>107</v>
      </c>
      <c r="K22" s="242" t="s">
        <v>96</v>
      </c>
      <c r="L22" s="259" t="s">
        <v>70</v>
      </c>
    </row>
    <row r="23" spans="1:12" ht="60.75" customHeight="1" thickBot="1">
      <c r="A23" s="258"/>
      <c r="B23" s="245"/>
      <c r="C23" s="245"/>
      <c r="D23" s="245"/>
      <c r="E23" s="245"/>
      <c r="F23" s="245"/>
      <c r="G23" s="245"/>
      <c r="H23" s="245"/>
      <c r="I23" s="245"/>
      <c r="J23" s="245"/>
      <c r="K23" s="243"/>
      <c r="L23" s="260"/>
    </row>
    <row r="24" spans="1:14" ht="15" thickTop="1">
      <c r="A24" s="177">
        <v>1</v>
      </c>
      <c r="B24" s="178">
        <v>2</v>
      </c>
      <c r="C24" s="178">
        <v>3</v>
      </c>
      <c r="D24" s="178">
        <v>4</v>
      </c>
      <c r="E24" s="178">
        <v>5</v>
      </c>
      <c r="F24" s="178">
        <v>5</v>
      </c>
      <c r="G24" s="178">
        <v>6</v>
      </c>
      <c r="H24" s="178">
        <v>7</v>
      </c>
      <c r="I24" s="178">
        <v>8</v>
      </c>
      <c r="J24" s="178">
        <v>9</v>
      </c>
      <c r="K24" s="178">
        <v>9</v>
      </c>
      <c r="L24" s="52">
        <v>10</v>
      </c>
      <c r="M24" s="6"/>
      <c r="N24" s="6"/>
    </row>
    <row r="25" spans="1:14" ht="15.75">
      <c r="A25" s="111" t="s">
        <v>108</v>
      </c>
      <c r="B25" s="105" t="s">
        <v>46</v>
      </c>
      <c r="C25" s="106" t="s">
        <v>73</v>
      </c>
      <c r="D25" s="131">
        <f aca="true" t="shared" si="0" ref="D25:K25">D26+D67+D98+D107</f>
        <v>209429686.01</v>
      </c>
      <c r="E25" s="131">
        <f t="shared" si="0"/>
        <v>26139587</v>
      </c>
      <c r="F25" s="131">
        <f>F28+F31+F34+F35+F45+F110+F54</f>
        <v>209429686.01</v>
      </c>
      <c r="G25" s="131">
        <f t="shared" si="0"/>
        <v>0</v>
      </c>
      <c r="H25" s="131">
        <f t="shared" si="0"/>
        <v>208847093.27999997</v>
      </c>
      <c r="I25" s="131">
        <f t="shared" si="0"/>
        <v>208847093.27999997</v>
      </c>
      <c r="J25" s="131">
        <f t="shared" si="0"/>
        <v>0</v>
      </c>
      <c r="K25" s="131">
        <f t="shared" si="0"/>
        <v>0</v>
      </c>
      <c r="L25" s="53">
        <f>L26+L67</f>
        <v>0</v>
      </c>
      <c r="M25" s="88"/>
      <c r="N25" s="3"/>
    </row>
    <row r="26" spans="1:14" ht="27" customHeight="1">
      <c r="A26" s="187" t="s">
        <v>133</v>
      </c>
      <c r="B26" s="105">
        <v>2000</v>
      </c>
      <c r="C26" s="106" t="s">
        <v>47</v>
      </c>
      <c r="D26" s="131">
        <f aca="true" t="shared" si="1" ref="D26:K26">D27+D32+D55+D58+D62+D66</f>
        <v>209429686.01</v>
      </c>
      <c r="E26" s="131">
        <f t="shared" si="1"/>
        <v>26139587</v>
      </c>
      <c r="F26" s="131">
        <v>0</v>
      </c>
      <c r="G26" s="131">
        <f t="shared" si="1"/>
        <v>0</v>
      </c>
      <c r="H26" s="131">
        <f t="shared" si="1"/>
        <v>208847093.27999997</v>
      </c>
      <c r="I26" s="131">
        <f t="shared" si="1"/>
        <v>208847093.27999997</v>
      </c>
      <c r="J26" s="131">
        <f>J27+J32+J55+J58+J62+J66+N61</f>
        <v>0</v>
      </c>
      <c r="K26" s="131">
        <f t="shared" si="1"/>
        <v>0</v>
      </c>
      <c r="L26" s="53">
        <f>L27+L58</f>
        <v>0</v>
      </c>
      <c r="M26" s="3"/>
      <c r="N26" s="3"/>
    </row>
    <row r="27" spans="1:14" ht="15" customHeight="1">
      <c r="A27" s="109" t="s">
        <v>112</v>
      </c>
      <c r="B27" s="105">
        <v>2100</v>
      </c>
      <c r="C27" s="106" t="s">
        <v>48</v>
      </c>
      <c r="D27" s="131">
        <f>D28+D31</f>
        <v>158431500</v>
      </c>
      <c r="E27" s="131">
        <f aca="true" t="shared" si="2" ref="E27:K27">E28+E31</f>
        <v>23220884</v>
      </c>
      <c r="F27" s="131">
        <v>0</v>
      </c>
      <c r="G27" s="131">
        <f t="shared" si="2"/>
        <v>0</v>
      </c>
      <c r="H27" s="131">
        <f t="shared" si="2"/>
        <v>158257859.32999998</v>
      </c>
      <c r="I27" s="131">
        <f t="shared" si="2"/>
        <v>158257859.32999998</v>
      </c>
      <c r="J27" s="131">
        <f t="shared" si="2"/>
        <v>0</v>
      </c>
      <c r="K27" s="131">
        <f t="shared" si="2"/>
        <v>0</v>
      </c>
      <c r="L27" s="54">
        <f>L28+L31+L32+L43+L44+L45+L52</f>
        <v>0</v>
      </c>
      <c r="M27" s="3"/>
      <c r="N27" s="3"/>
    </row>
    <row r="28" spans="1:14" s="10" customFormat="1" ht="15" customHeight="1">
      <c r="A28" s="112" t="s">
        <v>113</v>
      </c>
      <c r="B28" s="107">
        <v>2110</v>
      </c>
      <c r="C28" s="108" t="s">
        <v>49</v>
      </c>
      <c r="D28" s="132">
        <f aca="true" t="shared" si="3" ref="D28:K28">SUM(D29:D30)</f>
        <v>129555000</v>
      </c>
      <c r="E28" s="132">
        <v>17035818</v>
      </c>
      <c r="F28" s="132">
        <v>129555000</v>
      </c>
      <c r="G28" s="132">
        <f t="shared" si="3"/>
        <v>0</v>
      </c>
      <c r="H28" s="132">
        <f t="shared" si="3"/>
        <v>129410901.61</v>
      </c>
      <c r="I28" s="132">
        <f t="shared" si="3"/>
        <v>129410901.61</v>
      </c>
      <c r="J28" s="132">
        <f t="shared" si="3"/>
        <v>0</v>
      </c>
      <c r="K28" s="133">
        <f t="shared" si="3"/>
        <v>0</v>
      </c>
      <c r="L28" s="55">
        <v>0</v>
      </c>
      <c r="M28" s="9"/>
      <c r="N28" s="9"/>
    </row>
    <row r="29" spans="1:14" ht="15" customHeight="1">
      <c r="A29" s="41" t="s">
        <v>8</v>
      </c>
      <c r="B29" s="25">
        <v>2111</v>
      </c>
      <c r="C29" s="108" t="s">
        <v>50</v>
      </c>
      <c r="D29" s="140">
        <v>129555000</v>
      </c>
      <c r="E29" s="140">
        <v>0</v>
      </c>
      <c r="F29" s="140">
        <v>0</v>
      </c>
      <c r="G29" s="140">
        <v>0</v>
      </c>
      <c r="H29" s="140">
        <v>129410901.61</v>
      </c>
      <c r="I29" s="140">
        <f>'[1]II  квартал'!D4</f>
        <v>129410901.61</v>
      </c>
      <c r="J29" s="140">
        <f>'[1]II  квартал'!E4</f>
        <v>0</v>
      </c>
      <c r="K29" s="211">
        <f>H29-I29</f>
        <v>0</v>
      </c>
      <c r="L29" s="56">
        <v>0</v>
      </c>
      <c r="M29" s="3"/>
      <c r="N29" s="3"/>
    </row>
    <row r="30" spans="1:14" ht="15" customHeight="1">
      <c r="A30" s="41" t="s">
        <v>114</v>
      </c>
      <c r="B30" s="25">
        <v>2112</v>
      </c>
      <c r="C30" s="26" t="s">
        <v>51</v>
      </c>
      <c r="D30" s="140">
        <v>0</v>
      </c>
      <c r="E30" s="140"/>
      <c r="F30" s="140">
        <v>0</v>
      </c>
      <c r="G30" s="140">
        <v>0</v>
      </c>
      <c r="H30" s="140">
        <v>0</v>
      </c>
      <c r="I30" s="140">
        <v>0</v>
      </c>
      <c r="J30" s="140">
        <v>0</v>
      </c>
      <c r="K30" s="140">
        <v>0</v>
      </c>
      <c r="L30" s="56">
        <v>0</v>
      </c>
      <c r="M30" s="3"/>
      <c r="N30" s="3"/>
    </row>
    <row r="31" spans="1:14" s="10" customFormat="1" ht="15.75" customHeight="1">
      <c r="A31" s="112" t="s">
        <v>115</v>
      </c>
      <c r="B31" s="107">
        <v>2120</v>
      </c>
      <c r="C31" s="108" t="s">
        <v>52</v>
      </c>
      <c r="D31" s="136">
        <v>28876500</v>
      </c>
      <c r="E31" s="136">
        <v>6185066</v>
      </c>
      <c r="F31" s="136">
        <v>28876500</v>
      </c>
      <c r="G31" s="136">
        <v>0</v>
      </c>
      <c r="H31" s="136">
        <v>28846957.72</v>
      </c>
      <c r="I31" s="136">
        <f>'[1]II  квартал'!D14</f>
        <v>28846957.72</v>
      </c>
      <c r="J31" s="136">
        <f>'[1]II  квартал'!E14</f>
        <v>0</v>
      </c>
      <c r="K31" s="137">
        <f>H31-I31</f>
        <v>0</v>
      </c>
      <c r="L31" s="57">
        <v>0</v>
      </c>
      <c r="M31" s="9"/>
      <c r="N31" s="9"/>
    </row>
    <row r="32" spans="1:14" s="10" customFormat="1" ht="15.75">
      <c r="A32" s="115" t="s">
        <v>116</v>
      </c>
      <c r="B32" s="105">
        <v>2200</v>
      </c>
      <c r="C32" s="106" t="s">
        <v>53</v>
      </c>
      <c r="D32" s="131">
        <f aca="true" t="shared" si="4" ref="D32:K32">D33+D34+D35+D36+D43+D44+D45+D52</f>
        <v>50987180.01</v>
      </c>
      <c r="E32" s="131">
        <f t="shared" si="4"/>
        <v>2918703</v>
      </c>
      <c r="F32" s="131">
        <v>0</v>
      </c>
      <c r="G32" s="131">
        <f t="shared" si="4"/>
        <v>0</v>
      </c>
      <c r="H32" s="131">
        <f t="shared" si="4"/>
        <v>50586793.41</v>
      </c>
      <c r="I32" s="131">
        <f t="shared" si="4"/>
        <v>50586793.410000004</v>
      </c>
      <c r="J32" s="131">
        <f t="shared" si="4"/>
        <v>0</v>
      </c>
      <c r="K32" s="131">
        <f t="shared" si="4"/>
        <v>0</v>
      </c>
      <c r="L32" s="55">
        <f>SUM(L33:L38,L39:L41)</f>
        <v>0</v>
      </c>
      <c r="M32" s="9"/>
      <c r="N32" s="9"/>
    </row>
    <row r="33" spans="1:14" ht="15" customHeight="1">
      <c r="A33" s="179" t="s">
        <v>9</v>
      </c>
      <c r="B33" s="107">
        <v>2210</v>
      </c>
      <c r="C33" s="108" t="s">
        <v>54</v>
      </c>
      <c r="D33" s="136">
        <v>1603907</v>
      </c>
      <c r="E33" s="136"/>
      <c r="F33" s="136">
        <v>0</v>
      </c>
      <c r="G33" s="136">
        <v>0</v>
      </c>
      <c r="H33" s="136">
        <v>1601856.68</v>
      </c>
      <c r="I33" s="136">
        <f>'[1]II  квартал'!D25</f>
        <v>1601856.6800000002</v>
      </c>
      <c r="J33" s="136">
        <f>'[1]II  квартал'!E25</f>
        <v>0</v>
      </c>
      <c r="K33" s="135">
        <f aca="true" t="shared" si="5" ref="K33:K43">H33-I33</f>
        <v>0</v>
      </c>
      <c r="L33" s="56">
        <v>0</v>
      </c>
      <c r="M33" s="3"/>
      <c r="N33" s="3"/>
    </row>
    <row r="34" spans="1:14" ht="15.75" customHeight="1">
      <c r="A34" s="112" t="s">
        <v>10</v>
      </c>
      <c r="B34" s="107">
        <v>2220</v>
      </c>
      <c r="C34" s="108" t="s">
        <v>55</v>
      </c>
      <c r="D34" s="136">
        <v>30133</v>
      </c>
      <c r="E34" s="136">
        <v>8400</v>
      </c>
      <c r="F34" s="136">
        <v>30133</v>
      </c>
      <c r="G34" s="136">
        <v>0</v>
      </c>
      <c r="H34" s="226">
        <v>24436.91</v>
      </c>
      <c r="I34" s="136">
        <f>'[1]II  квартал'!D26</f>
        <v>24436.910000000003</v>
      </c>
      <c r="J34" s="136">
        <f>'[1]II  квартал'!E26</f>
        <v>0</v>
      </c>
      <c r="K34" s="135">
        <f t="shared" si="5"/>
        <v>0</v>
      </c>
      <c r="L34" s="56">
        <v>0</v>
      </c>
      <c r="M34" s="3"/>
      <c r="N34" s="3"/>
    </row>
    <row r="35" spans="1:14" ht="15" customHeight="1">
      <c r="A35" s="112" t="s">
        <v>58</v>
      </c>
      <c r="B35" s="107">
        <v>2230</v>
      </c>
      <c r="C35" s="108" t="s">
        <v>56</v>
      </c>
      <c r="D35" s="136">
        <v>15615555</v>
      </c>
      <c r="E35" s="136">
        <v>2910303</v>
      </c>
      <c r="F35" s="136">
        <v>15615555</v>
      </c>
      <c r="G35" s="136">
        <v>0</v>
      </c>
      <c r="H35" s="136">
        <v>15615518.6</v>
      </c>
      <c r="I35" s="136">
        <f>'[1]II  квартал'!D27</f>
        <v>15615518.6</v>
      </c>
      <c r="J35" s="136">
        <f>'[1]II  квартал'!E27</f>
        <v>0</v>
      </c>
      <c r="K35" s="135">
        <f t="shared" si="5"/>
        <v>0</v>
      </c>
      <c r="L35" s="56">
        <v>0</v>
      </c>
      <c r="M35" s="3"/>
      <c r="N35" s="3"/>
    </row>
    <row r="36" spans="1:14" ht="14.25" customHeight="1">
      <c r="A36" s="112" t="s">
        <v>85</v>
      </c>
      <c r="B36" s="107">
        <v>2240</v>
      </c>
      <c r="C36" s="108" t="s">
        <v>57</v>
      </c>
      <c r="D36" s="136">
        <v>3061672</v>
      </c>
      <c r="E36" s="136"/>
      <c r="F36" s="136">
        <v>0</v>
      </c>
      <c r="G36" s="136">
        <v>0</v>
      </c>
      <c r="H36" s="136">
        <v>3049329.5</v>
      </c>
      <c r="I36" s="136">
        <f>'[1]II  квартал'!D28</f>
        <v>3049329.5</v>
      </c>
      <c r="J36" s="136">
        <f>'[1]II  квартал'!E28</f>
        <v>0</v>
      </c>
      <c r="K36" s="135">
        <f t="shared" si="5"/>
        <v>0</v>
      </c>
      <c r="L36" s="56">
        <v>0</v>
      </c>
      <c r="M36" s="3"/>
      <c r="N36" s="3"/>
    </row>
    <row r="37" spans="1:14" ht="16.5" customHeight="1" hidden="1">
      <c r="A37" s="44"/>
      <c r="B37" s="25"/>
      <c r="C37" s="26"/>
      <c r="D37" s="134"/>
      <c r="E37" s="134"/>
      <c r="F37" s="134"/>
      <c r="G37" s="134"/>
      <c r="H37" s="134"/>
      <c r="I37" s="136" t="e">
        <f>#REF!</f>
        <v>#REF!</v>
      </c>
      <c r="J37" s="134"/>
      <c r="K37" s="135" t="e">
        <f t="shared" si="5"/>
        <v>#REF!</v>
      </c>
      <c r="L37" s="56">
        <v>0</v>
      </c>
      <c r="M37" s="3"/>
      <c r="N37" s="3"/>
    </row>
    <row r="38" spans="1:14" ht="15.75" customHeight="1" hidden="1">
      <c r="A38" s="41" t="s">
        <v>76</v>
      </c>
      <c r="B38" s="25">
        <v>1136</v>
      </c>
      <c r="C38" s="26"/>
      <c r="D38" s="134"/>
      <c r="E38" s="134">
        <v>0</v>
      </c>
      <c r="F38" s="134">
        <v>0</v>
      </c>
      <c r="G38" s="134">
        <v>0</v>
      </c>
      <c r="H38" s="134"/>
      <c r="I38" s="136" t="e">
        <f>#REF!</f>
        <v>#REF!</v>
      </c>
      <c r="J38" s="134" t="e">
        <f>#REF!</f>
        <v>#REF!</v>
      </c>
      <c r="K38" s="135" t="e">
        <f t="shared" si="5"/>
        <v>#REF!</v>
      </c>
      <c r="L38" s="56">
        <v>0</v>
      </c>
      <c r="M38" s="3"/>
      <c r="N38" s="3"/>
    </row>
    <row r="39" spans="1:14" ht="26.25" customHeight="1" hidden="1">
      <c r="A39" s="44" t="s">
        <v>11</v>
      </c>
      <c r="B39" s="25">
        <v>1137</v>
      </c>
      <c r="C39" s="25"/>
      <c r="D39" s="134"/>
      <c r="E39" s="134"/>
      <c r="F39" s="134">
        <v>0</v>
      </c>
      <c r="G39" s="134">
        <v>0</v>
      </c>
      <c r="H39" s="134"/>
      <c r="I39" s="136" t="e">
        <f>#REF!</f>
        <v>#REF!</v>
      </c>
      <c r="J39" s="134" t="e">
        <f>#REF!</f>
        <v>#REF!</v>
      </c>
      <c r="K39" s="135" t="e">
        <f t="shared" si="5"/>
        <v>#REF!</v>
      </c>
      <c r="L39" s="56">
        <v>0</v>
      </c>
      <c r="M39" s="3"/>
      <c r="N39" s="3"/>
    </row>
    <row r="40" spans="1:14" ht="15" customHeight="1" hidden="1">
      <c r="A40" s="41" t="s">
        <v>25</v>
      </c>
      <c r="B40" s="25">
        <v>1138</v>
      </c>
      <c r="C40" s="25"/>
      <c r="D40" s="134"/>
      <c r="E40" s="134"/>
      <c r="F40" s="134">
        <v>0</v>
      </c>
      <c r="G40" s="134">
        <v>0</v>
      </c>
      <c r="H40" s="134"/>
      <c r="I40" s="136" t="e">
        <f>#REF!</f>
        <v>#REF!</v>
      </c>
      <c r="J40" s="134" t="e">
        <f>#REF!</f>
        <v>#REF!</v>
      </c>
      <c r="K40" s="135" t="e">
        <f t="shared" si="5"/>
        <v>#REF!</v>
      </c>
      <c r="L40" s="56">
        <v>0</v>
      </c>
      <c r="M40" s="3"/>
      <c r="N40" s="3"/>
    </row>
    <row r="41" spans="1:14" ht="17.25" customHeight="1" hidden="1" thickBot="1">
      <c r="A41" s="41" t="s">
        <v>12</v>
      </c>
      <c r="B41" s="25">
        <v>1139</v>
      </c>
      <c r="C41" s="25"/>
      <c r="D41" s="134"/>
      <c r="E41" s="134"/>
      <c r="F41" s="134">
        <v>0</v>
      </c>
      <c r="G41" s="134">
        <v>0</v>
      </c>
      <c r="H41" s="134"/>
      <c r="I41" s="136" t="e">
        <f>#REF!</f>
        <v>#REF!</v>
      </c>
      <c r="J41" s="134" t="e">
        <f>#REF!</f>
        <v>#REF!</v>
      </c>
      <c r="K41" s="135" t="e">
        <f t="shared" si="5"/>
        <v>#REF!</v>
      </c>
      <c r="L41" s="56">
        <v>0</v>
      </c>
      <c r="M41" s="3"/>
      <c r="N41" s="3"/>
    </row>
    <row r="42" spans="1:14" ht="13.5" customHeight="1" hidden="1" thickTop="1">
      <c r="A42" s="35">
        <v>1</v>
      </c>
      <c r="B42" s="36">
        <v>2</v>
      </c>
      <c r="C42" s="36"/>
      <c r="D42" s="138"/>
      <c r="E42" s="138">
        <v>5</v>
      </c>
      <c r="F42" s="138">
        <v>5</v>
      </c>
      <c r="G42" s="138">
        <v>6</v>
      </c>
      <c r="H42" s="138"/>
      <c r="I42" s="136" t="e">
        <f>#REF!</f>
        <v>#REF!</v>
      </c>
      <c r="J42" s="138">
        <v>9</v>
      </c>
      <c r="K42" s="138">
        <v>10</v>
      </c>
      <c r="L42" s="50">
        <v>10</v>
      </c>
      <c r="M42" s="3"/>
      <c r="N42" s="3"/>
    </row>
    <row r="43" spans="1:14" s="10" customFormat="1" ht="15">
      <c r="A43" s="112" t="s">
        <v>13</v>
      </c>
      <c r="B43" s="107">
        <v>2250</v>
      </c>
      <c r="C43" s="107">
        <v>130</v>
      </c>
      <c r="D43" s="136">
        <v>11842</v>
      </c>
      <c r="E43" s="136"/>
      <c r="F43" s="136">
        <v>0</v>
      </c>
      <c r="G43" s="136">
        <v>0</v>
      </c>
      <c r="H43" s="136">
        <v>11809.71</v>
      </c>
      <c r="I43" s="136">
        <f>'[1]II  квартал'!D35</f>
        <v>11809.71</v>
      </c>
      <c r="J43" s="136">
        <f>'[1]II  квартал'!E35</f>
        <v>0</v>
      </c>
      <c r="K43" s="137">
        <f t="shared" si="5"/>
        <v>0</v>
      </c>
      <c r="L43" s="57">
        <v>0</v>
      </c>
      <c r="M43" s="9"/>
      <c r="N43" s="9"/>
    </row>
    <row r="44" spans="1:14" s="10" customFormat="1" ht="15">
      <c r="A44" s="43" t="s">
        <v>117</v>
      </c>
      <c r="B44" s="27">
        <v>2260</v>
      </c>
      <c r="C44" s="27">
        <v>140</v>
      </c>
      <c r="D44" s="139">
        <v>0</v>
      </c>
      <c r="E44" s="139">
        <v>0</v>
      </c>
      <c r="F44" s="139">
        <v>0</v>
      </c>
      <c r="G44" s="139">
        <v>0</v>
      </c>
      <c r="H44" s="139">
        <v>0</v>
      </c>
      <c r="I44" s="139">
        <v>0</v>
      </c>
      <c r="J44" s="139">
        <v>0</v>
      </c>
      <c r="K44" s="139">
        <v>0</v>
      </c>
      <c r="L44" s="51">
        <v>0</v>
      </c>
      <c r="M44" s="9"/>
      <c r="N44" s="9"/>
    </row>
    <row r="45" spans="1:14" s="10" customFormat="1" ht="14.25" customHeight="1">
      <c r="A45" s="42" t="s">
        <v>14</v>
      </c>
      <c r="B45" s="107">
        <v>2270</v>
      </c>
      <c r="C45" s="107">
        <v>150</v>
      </c>
      <c r="D45" s="132">
        <f>SUM(D46:D51)</f>
        <v>30658071.009999998</v>
      </c>
      <c r="E45" s="132">
        <f aca="true" t="shared" si="6" ref="E45:K45">SUM(E46:E51)</f>
        <v>0</v>
      </c>
      <c r="F45" s="132">
        <v>30658071.01</v>
      </c>
      <c r="G45" s="132">
        <f t="shared" si="6"/>
        <v>0</v>
      </c>
      <c r="H45" s="132">
        <f t="shared" si="6"/>
        <v>30277842.01</v>
      </c>
      <c r="I45" s="132">
        <f t="shared" si="6"/>
        <v>30277842.01</v>
      </c>
      <c r="J45" s="132">
        <f t="shared" si="6"/>
        <v>0</v>
      </c>
      <c r="K45" s="132">
        <f t="shared" si="6"/>
        <v>0</v>
      </c>
      <c r="L45" s="55">
        <f>SUM(L46:L50)</f>
        <v>0</v>
      </c>
      <c r="M45" s="9"/>
      <c r="N45" s="9"/>
    </row>
    <row r="46" spans="1:14" ht="16.5" customHeight="1">
      <c r="A46" s="41" t="s">
        <v>15</v>
      </c>
      <c r="B46" s="25">
        <v>2271</v>
      </c>
      <c r="C46" s="25">
        <v>160</v>
      </c>
      <c r="D46" s="134">
        <v>17225857.93</v>
      </c>
      <c r="E46" s="134"/>
      <c r="F46" s="134">
        <v>0</v>
      </c>
      <c r="G46" s="134">
        <v>0</v>
      </c>
      <c r="H46" s="134">
        <v>17165420.95</v>
      </c>
      <c r="I46" s="134">
        <f>'[1]II  квартал'!D46</f>
        <v>17165420.95</v>
      </c>
      <c r="J46" s="134">
        <f>'[1]II  квартал'!E46</f>
        <v>0</v>
      </c>
      <c r="K46" s="135">
        <f aca="true" t="shared" si="7" ref="K46:K51">H46-I46</f>
        <v>0</v>
      </c>
      <c r="L46" s="56">
        <v>0</v>
      </c>
      <c r="M46" s="3"/>
      <c r="N46" s="3"/>
    </row>
    <row r="47" spans="1:14" ht="18" customHeight="1">
      <c r="A47" s="41" t="s">
        <v>16</v>
      </c>
      <c r="B47" s="25">
        <v>2272</v>
      </c>
      <c r="C47" s="25">
        <v>170</v>
      </c>
      <c r="D47" s="134">
        <v>1597536.08</v>
      </c>
      <c r="E47" s="134"/>
      <c r="F47" s="134">
        <v>0</v>
      </c>
      <c r="G47" s="134">
        <v>0</v>
      </c>
      <c r="H47" s="134">
        <v>1597536.08</v>
      </c>
      <c r="I47" s="134">
        <f>'[1]II  квартал'!D47</f>
        <v>1597536.08</v>
      </c>
      <c r="J47" s="134">
        <f>'[1]II  квартал'!E47</f>
        <v>0</v>
      </c>
      <c r="K47" s="135">
        <f t="shared" si="7"/>
        <v>0</v>
      </c>
      <c r="L47" s="56">
        <v>0</v>
      </c>
      <c r="M47" s="3"/>
      <c r="N47" s="3"/>
    </row>
    <row r="48" spans="1:14" ht="15.75" customHeight="1">
      <c r="A48" s="41" t="s">
        <v>17</v>
      </c>
      <c r="B48" s="25">
        <v>2273</v>
      </c>
      <c r="C48" s="25">
        <v>180</v>
      </c>
      <c r="D48" s="134">
        <v>8221967</v>
      </c>
      <c r="E48" s="134"/>
      <c r="F48" s="134">
        <v>0</v>
      </c>
      <c r="G48" s="134">
        <v>0</v>
      </c>
      <c r="H48" s="134">
        <v>8208584.12</v>
      </c>
      <c r="I48" s="134">
        <f>'[1]II  квартал'!D48</f>
        <v>8208584.12</v>
      </c>
      <c r="J48" s="134">
        <f>'[1]II  квартал'!E48</f>
        <v>0</v>
      </c>
      <c r="K48" s="135">
        <f t="shared" si="7"/>
        <v>0</v>
      </c>
      <c r="L48" s="56">
        <v>0</v>
      </c>
      <c r="M48" s="3"/>
      <c r="N48" s="3"/>
    </row>
    <row r="49" spans="1:14" ht="17.25" customHeight="1">
      <c r="A49" s="41" t="s">
        <v>19</v>
      </c>
      <c r="B49" s="25">
        <v>2274</v>
      </c>
      <c r="C49" s="25">
        <v>190</v>
      </c>
      <c r="D49" s="134">
        <v>3085335</v>
      </c>
      <c r="E49" s="134"/>
      <c r="F49" s="134">
        <v>0</v>
      </c>
      <c r="G49" s="134">
        <v>0</v>
      </c>
      <c r="H49" s="134">
        <v>2864333.63</v>
      </c>
      <c r="I49" s="134">
        <f>'[1]II  квартал'!D49</f>
        <v>2864333.63</v>
      </c>
      <c r="J49" s="134">
        <f>'[1]II  квартал'!E49</f>
        <v>0</v>
      </c>
      <c r="K49" s="135">
        <f t="shared" si="7"/>
        <v>0</v>
      </c>
      <c r="L49" s="56">
        <v>0</v>
      </c>
      <c r="M49" s="3"/>
      <c r="N49" s="3"/>
    </row>
    <row r="50" spans="1:14" ht="18.75" customHeight="1">
      <c r="A50" s="41" t="s">
        <v>18</v>
      </c>
      <c r="B50" s="25">
        <v>2275</v>
      </c>
      <c r="C50" s="25">
        <v>200</v>
      </c>
      <c r="D50" s="134">
        <v>0</v>
      </c>
      <c r="E50" s="134"/>
      <c r="F50" s="134">
        <v>0</v>
      </c>
      <c r="G50" s="134">
        <v>0</v>
      </c>
      <c r="H50" s="134">
        <v>0</v>
      </c>
      <c r="I50" s="134">
        <f>'[1]II  квартал'!D50</f>
        <v>0</v>
      </c>
      <c r="J50" s="134">
        <f>'[1]II  квартал'!E50</f>
        <v>0</v>
      </c>
      <c r="K50" s="135">
        <f t="shared" si="7"/>
        <v>0</v>
      </c>
      <c r="L50" s="56">
        <v>0</v>
      </c>
      <c r="M50" s="3"/>
      <c r="N50" s="3"/>
    </row>
    <row r="51" spans="1:14" ht="18.75" customHeight="1">
      <c r="A51" s="41" t="s">
        <v>141</v>
      </c>
      <c r="B51" s="25">
        <v>2276</v>
      </c>
      <c r="C51" s="25">
        <v>210</v>
      </c>
      <c r="D51" s="134">
        <v>527375</v>
      </c>
      <c r="E51" s="134"/>
      <c r="F51" s="134"/>
      <c r="G51" s="134"/>
      <c r="H51" s="134">
        <v>441967.23</v>
      </c>
      <c r="I51" s="134">
        <f>'[1]II  квартал'!$D$52</f>
        <v>441967.23</v>
      </c>
      <c r="J51" s="134"/>
      <c r="K51" s="135">
        <f t="shared" si="7"/>
        <v>0</v>
      </c>
      <c r="L51" s="56"/>
      <c r="M51" s="3"/>
      <c r="N51" s="3"/>
    </row>
    <row r="52" spans="1:14" s="10" customFormat="1" ht="30" customHeight="1">
      <c r="A52" s="43" t="s">
        <v>118</v>
      </c>
      <c r="B52" s="107">
        <v>2280</v>
      </c>
      <c r="C52" s="107">
        <v>220</v>
      </c>
      <c r="D52" s="136">
        <f>D53+D54</f>
        <v>6000</v>
      </c>
      <c r="E52" s="136">
        <f aca="true" t="shared" si="8" ref="E52:K52">E53+E54</f>
        <v>0</v>
      </c>
      <c r="F52" s="136">
        <v>0</v>
      </c>
      <c r="G52" s="136">
        <f t="shared" si="8"/>
        <v>0</v>
      </c>
      <c r="H52" s="136">
        <f t="shared" si="8"/>
        <v>6000</v>
      </c>
      <c r="I52" s="136">
        <f t="shared" si="8"/>
        <v>6000</v>
      </c>
      <c r="J52" s="136">
        <f t="shared" si="8"/>
        <v>0</v>
      </c>
      <c r="K52" s="136">
        <f t="shared" si="8"/>
        <v>0</v>
      </c>
      <c r="L52" s="57">
        <v>0</v>
      </c>
      <c r="M52" s="9"/>
      <c r="N52" s="9"/>
    </row>
    <row r="53" spans="1:14" s="24" customFormat="1" ht="28.5">
      <c r="A53" s="44" t="s">
        <v>59</v>
      </c>
      <c r="B53" s="25">
        <v>2281</v>
      </c>
      <c r="C53" s="25">
        <v>230</v>
      </c>
      <c r="D53" s="140">
        <v>0</v>
      </c>
      <c r="E53" s="140">
        <v>0</v>
      </c>
      <c r="F53" s="140">
        <v>0</v>
      </c>
      <c r="G53" s="140">
        <v>0</v>
      </c>
      <c r="H53" s="140">
        <v>0</v>
      </c>
      <c r="I53" s="140">
        <v>0</v>
      </c>
      <c r="J53" s="140">
        <v>0</v>
      </c>
      <c r="K53" s="140">
        <v>0</v>
      </c>
      <c r="L53" s="56">
        <v>0</v>
      </c>
      <c r="M53" s="23"/>
      <c r="N53" s="23"/>
    </row>
    <row r="54" spans="1:14" s="24" customFormat="1" ht="32.25" customHeight="1">
      <c r="A54" s="44" t="s">
        <v>100</v>
      </c>
      <c r="B54" s="25">
        <v>2282</v>
      </c>
      <c r="C54" s="25">
        <v>240</v>
      </c>
      <c r="D54" s="136">
        <v>6000</v>
      </c>
      <c r="E54" s="136">
        <v>0</v>
      </c>
      <c r="F54" s="136">
        <v>6000</v>
      </c>
      <c r="G54" s="136">
        <v>0</v>
      </c>
      <c r="H54" s="136">
        <v>6000</v>
      </c>
      <c r="I54" s="136">
        <f>'[1]II  квартал'!D55</f>
        <v>6000</v>
      </c>
      <c r="J54" s="136">
        <f>'[1]II  квартал'!E55</f>
        <v>0</v>
      </c>
      <c r="K54" s="136">
        <v>0</v>
      </c>
      <c r="L54" s="104" t="s">
        <v>103</v>
      </c>
      <c r="M54" s="23"/>
      <c r="N54" s="23"/>
    </row>
    <row r="55" spans="1:14" ht="15.75" customHeight="1">
      <c r="A55" s="115" t="s">
        <v>119</v>
      </c>
      <c r="B55" s="105">
        <v>2400</v>
      </c>
      <c r="C55" s="105">
        <v>250</v>
      </c>
      <c r="D55" s="141">
        <f>D56+D57</f>
        <v>0</v>
      </c>
      <c r="E55" s="141">
        <f aca="true" t="shared" si="9" ref="E55:K55">E56+E57</f>
        <v>0</v>
      </c>
      <c r="F55" s="141">
        <f t="shared" si="9"/>
        <v>0</v>
      </c>
      <c r="G55" s="141">
        <f t="shared" si="9"/>
        <v>0</v>
      </c>
      <c r="H55" s="141">
        <f t="shared" si="9"/>
        <v>0</v>
      </c>
      <c r="I55" s="141">
        <f t="shared" si="9"/>
        <v>0</v>
      </c>
      <c r="J55" s="141">
        <f t="shared" si="9"/>
        <v>0</v>
      </c>
      <c r="K55" s="141">
        <f t="shared" si="9"/>
        <v>0</v>
      </c>
      <c r="L55" s="103" t="s">
        <v>103</v>
      </c>
      <c r="M55" s="3"/>
      <c r="N55" s="3"/>
    </row>
    <row r="56" spans="1:14" ht="15.75" customHeight="1">
      <c r="A56" s="116" t="s">
        <v>120</v>
      </c>
      <c r="B56" s="107">
        <v>2410</v>
      </c>
      <c r="C56" s="107">
        <v>260</v>
      </c>
      <c r="D56" s="136">
        <v>0</v>
      </c>
      <c r="E56" s="136">
        <v>0</v>
      </c>
      <c r="F56" s="136">
        <v>0</v>
      </c>
      <c r="G56" s="136">
        <v>0</v>
      </c>
      <c r="H56" s="136">
        <v>0</v>
      </c>
      <c r="I56" s="136">
        <v>0</v>
      </c>
      <c r="J56" s="136">
        <v>0</v>
      </c>
      <c r="K56" s="136">
        <v>0</v>
      </c>
      <c r="L56" s="180"/>
      <c r="M56" s="3"/>
      <c r="N56" s="3"/>
    </row>
    <row r="57" spans="1:14" ht="15.75" customHeight="1">
      <c r="A57" s="116" t="s">
        <v>121</v>
      </c>
      <c r="B57" s="107">
        <v>2420</v>
      </c>
      <c r="C57" s="107">
        <v>270</v>
      </c>
      <c r="D57" s="136">
        <v>0</v>
      </c>
      <c r="E57" s="136">
        <v>0</v>
      </c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v>0</v>
      </c>
      <c r="L57" s="180"/>
      <c r="M57" s="3"/>
      <c r="N57" s="3"/>
    </row>
    <row r="58" spans="1:14" s="10" customFormat="1" ht="15" customHeight="1">
      <c r="A58" s="115" t="s">
        <v>122</v>
      </c>
      <c r="B58" s="105">
        <v>2600</v>
      </c>
      <c r="C58" s="105">
        <v>280</v>
      </c>
      <c r="D58" s="141">
        <f>D59+D60+D61</f>
        <v>0</v>
      </c>
      <c r="E58" s="141">
        <f aca="true" t="shared" si="10" ref="E58:K58">E59+E60+E61</f>
        <v>0</v>
      </c>
      <c r="F58" s="141">
        <f t="shared" si="10"/>
        <v>0</v>
      </c>
      <c r="G58" s="141">
        <f t="shared" si="10"/>
        <v>0</v>
      </c>
      <c r="H58" s="141">
        <f t="shared" si="10"/>
        <v>0</v>
      </c>
      <c r="I58" s="141">
        <f t="shared" si="10"/>
        <v>0</v>
      </c>
      <c r="J58" s="141">
        <f t="shared" si="10"/>
        <v>0</v>
      </c>
      <c r="K58" s="141">
        <f t="shared" si="10"/>
        <v>0</v>
      </c>
      <c r="L58" s="57">
        <f>L61</f>
        <v>0</v>
      </c>
      <c r="M58" s="9"/>
      <c r="N58" s="9"/>
    </row>
    <row r="59" spans="1:14" s="10" customFormat="1" ht="28.5">
      <c r="A59" s="116" t="s">
        <v>134</v>
      </c>
      <c r="B59" s="107">
        <v>2610</v>
      </c>
      <c r="C59" s="107">
        <v>290</v>
      </c>
      <c r="D59" s="136">
        <v>0</v>
      </c>
      <c r="E59" s="136">
        <v>0</v>
      </c>
      <c r="F59" s="136">
        <v>0</v>
      </c>
      <c r="G59" s="136">
        <v>0</v>
      </c>
      <c r="H59" s="136">
        <v>0</v>
      </c>
      <c r="I59" s="136">
        <v>0</v>
      </c>
      <c r="J59" s="136">
        <v>0</v>
      </c>
      <c r="K59" s="136">
        <v>0</v>
      </c>
      <c r="L59" s="56">
        <v>0</v>
      </c>
      <c r="M59" s="9"/>
      <c r="N59" s="9"/>
    </row>
    <row r="60" spans="1:14" s="10" customFormat="1" ht="28.5">
      <c r="A60" s="116" t="s">
        <v>26</v>
      </c>
      <c r="B60" s="107">
        <v>2620</v>
      </c>
      <c r="C60" s="107">
        <v>300</v>
      </c>
      <c r="D60" s="136">
        <v>0</v>
      </c>
      <c r="E60" s="136">
        <v>0</v>
      </c>
      <c r="F60" s="136">
        <v>0</v>
      </c>
      <c r="G60" s="136">
        <v>0</v>
      </c>
      <c r="H60" s="136">
        <v>0</v>
      </c>
      <c r="I60" s="136">
        <v>0</v>
      </c>
      <c r="J60" s="136">
        <v>0</v>
      </c>
      <c r="K60" s="136">
        <v>0</v>
      </c>
      <c r="L60" s="56">
        <v>0</v>
      </c>
      <c r="M60" s="9"/>
      <c r="N60" s="9"/>
    </row>
    <row r="61" spans="1:14" s="10" customFormat="1" ht="28.5" customHeight="1">
      <c r="A61" s="116" t="s">
        <v>123</v>
      </c>
      <c r="B61" s="107">
        <v>2630</v>
      </c>
      <c r="C61" s="107">
        <v>310</v>
      </c>
      <c r="D61" s="132">
        <v>0</v>
      </c>
      <c r="E61" s="132">
        <v>0</v>
      </c>
      <c r="F61" s="132">
        <v>0</v>
      </c>
      <c r="G61" s="132">
        <v>0</v>
      </c>
      <c r="H61" s="132">
        <v>0</v>
      </c>
      <c r="I61" s="132">
        <v>0</v>
      </c>
      <c r="J61" s="132">
        <v>0</v>
      </c>
      <c r="K61" s="132">
        <v>0</v>
      </c>
      <c r="L61" s="55">
        <f>SUM(L62:L65)</f>
        <v>0</v>
      </c>
      <c r="M61" s="9"/>
      <c r="N61" s="9"/>
    </row>
    <row r="62" spans="1:14" ht="15.75" customHeight="1">
      <c r="A62" s="109" t="s">
        <v>124</v>
      </c>
      <c r="B62" s="105">
        <v>2700</v>
      </c>
      <c r="C62" s="105">
        <v>320</v>
      </c>
      <c r="D62" s="141">
        <f>D63+D64+D65</f>
        <v>0</v>
      </c>
      <c r="E62" s="141">
        <f aca="true" t="shared" si="11" ref="E62:K62">E63+E64+E65</f>
        <v>0</v>
      </c>
      <c r="F62" s="141">
        <f t="shared" si="11"/>
        <v>0</v>
      </c>
      <c r="G62" s="141">
        <f t="shared" si="11"/>
        <v>0</v>
      </c>
      <c r="H62" s="141">
        <f t="shared" si="11"/>
        <v>0</v>
      </c>
      <c r="I62" s="141">
        <f t="shared" si="11"/>
        <v>0</v>
      </c>
      <c r="J62" s="141">
        <f t="shared" si="11"/>
        <v>0</v>
      </c>
      <c r="K62" s="141">
        <f t="shared" si="11"/>
        <v>0</v>
      </c>
      <c r="L62" s="56">
        <v>0</v>
      </c>
      <c r="M62" s="3"/>
      <c r="N62" s="3"/>
    </row>
    <row r="63" spans="1:14" ht="15.75" customHeight="1">
      <c r="A63" s="112" t="s">
        <v>20</v>
      </c>
      <c r="B63" s="107">
        <v>2710</v>
      </c>
      <c r="C63" s="107">
        <v>330</v>
      </c>
      <c r="D63" s="136"/>
      <c r="E63" s="136"/>
      <c r="F63" s="136"/>
      <c r="G63" s="136"/>
      <c r="H63" s="136">
        <v>0</v>
      </c>
      <c r="I63" s="136"/>
      <c r="J63" s="136"/>
      <c r="K63" s="136"/>
      <c r="L63" s="56"/>
      <c r="M63" s="3"/>
      <c r="N63" s="3"/>
    </row>
    <row r="64" spans="1:14" ht="16.5" customHeight="1">
      <c r="A64" s="112" t="s">
        <v>41</v>
      </c>
      <c r="B64" s="107">
        <v>2720</v>
      </c>
      <c r="C64" s="107">
        <v>340</v>
      </c>
      <c r="D64" s="136">
        <v>0</v>
      </c>
      <c r="E64" s="136">
        <v>0</v>
      </c>
      <c r="F64" s="136">
        <v>0</v>
      </c>
      <c r="G64" s="136">
        <v>0</v>
      </c>
      <c r="H64" s="136">
        <v>0</v>
      </c>
      <c r="I64" s="136">
        <f>'[1]II  квартал'!D67</f>
        <v>0</v>
      </c>
      <c r="J64" s="136">
        <f>'[1]II  квартал'!E67</f>
        <v>0</v>
      </c>
      <c r="K64" s="136">
        <v>0</v>
      </c>
      <c r="L64" s="56">
        <v>0</v>
      </c>
      <c r="M64" s="3"/>
      <c r="N64" s="3"/>
    </row>
    <row r="65" spans="1:14" ht="19.5" customHeight="1">
      <c r="A65" s="112" t="s">
        <v>125</v>
      </c>
      <c r="B65" s="107">
        <v>2730</v>
      </c>
      <c r="C65" s="107">
        <v>350</v>
      </c>
      <c r="D65" s="136"/>
      <c r="E65" s="136"/>
      <c r="F65" s="136">
        <v>0</v>
      </c>
      <c r="G65" s="136">
        <v>0</v>
      </c>
      <c r="H65" s="136">
        <v>0</v>
      </c>
      <c r="I65" s="136">
        <f>'[1]II  квартал'!D68</f>
        <v>0</v>
      </c>
      <c r="J65" s="136">
        <f>'[1]II  квартал'!E68</f>
        <v>0</v>
      </c>
      <c r="K65" s="137">
        <f>H65-I65</f>
        <v>0</v>
      </c>
      <c r="L65" s="56">
        <v>0</v>
      </c>
      <c r="M65" s="3"/>
      <c r="N65" s="3"/>
    </row>
    <row r="66" spans="1:14" s="10" customFormat="1" ht="17.25" customHeight="1">
      <c r="A66" s="109" t="s">
        <v>126</v>
      </c>
      <c r="B66" s="105">
        <v>2800</v>
      </c>
      <c r="C66" s="105">
        <v>360</v>
      </c>
      <c r="D66" s="141">
        <v>11006</v>
      </c>
      <c r="E66" s="141">
        <v>0</v>
      </c>
      <c r="F66" s="141">
        <v>0</v>
      </c>
      <c r="G66" s="141">
        <v>0</v>
      </c>
      <c r="H66" s="141">
        <v>2440.54</v>
      </c>
      <c r="I66" s="141">
        <f>'[1]II  квартал'!D70</f>
        <v>2440.5399999999995</v>
      </c>
      <c r="J66" s="141">
        <f>'[1]II  квартал'!E70</f>
        <v>0</v>
      </c>
      <c r="K66" s="222">
        <f>H66-I66</f>
        <v>0</v>
      </c>
      <c r="L66" s="56">
        <v>0</v>
      </c>
      <c r="M66" s="9"/>
      <c r="N66" s="9"/>
    </row>
    <row r="67" spans="1:14" s="1" customFormat="1" ht="15" customHeight="1">
      <c r="A67" s="118" t="s">
        <v>21</v>
      </c>
      <c r="B67" s="29">
        <v>3000</v>
      </c>
      <c r="C67" s="29">
        <v>370</v>
      </c>
      <c r="D67" s="142">
        <f>D68+D91</f>
        <v>0</v>
      </c>
      <c r="E67" s="142">
        <f aca="true" t="shared" si="12" ref="E67:K67">E68+E91</f>
        <v>0</v>
      </c>
      <c r="F67" s="142">
        <f t="shared" si="12"/>
        <v>0</v>
      </c>
      <c r="G67" s="142">
        <f t="shared" si="12"/>
        <v>0</v>
      </c>
      <c r="H67" s="142">
        <f t="shared" si="12"/>
        <v>0</v>
      </c>
      <c r="I67" s="142">
        <f t="shared" si="12"/>
        <v>0</v>
      </c>
      <c r="J67" s="142">
        <f t="shared" si="12"/>
        <v>0</v>
      </c>
      <c r="K67" s="142">
        <f t="shared" si="12"/>
        <v>0</v>
      </c>
      <c r="L67" s="58">
        <f>SUM(L68,L80,L81)</f>
        <v>0</v>
      </c>
      <c r="M67" s="12"/>
      <c r="N67" s="12"/>
    </row>
    <row r="68" spans="1:14" s="1" customFormat="1" ht="14.25" customHeight="1">
      <c r="A68" s="45" t="s">
        <v>22</v>
      </c>
      <c r="B68" s="29">
        <v>3100</v>
      </c>
      <c r="C68" s="29">
        <v>380</v>
      </c>
      <c r="D68" s="142">
        <f>D69+D70+D75+D79+D89+D90</f>
        <v>0</v>
      </c>
      <c r="E68" s="142">
        <f aca="true" t="shared" si="13" ref="E68:K68">E69+E70+E75+E79+E89+E90</f>
        <v>0</v>
      </c>
      <c r="F68" s="142">
        <f t="shared" si="13"/>
        <v>0</v>
      </c>
      <c r="G68" s="142">
        <f t="shared" si="13"/>
        <v>0</v>
      </c>
      <c r="H68" s="142">
        <f t="shared" si="13"/>
        <v>0</v>
      </c>
      <c r="I68" s="142">
        <f t="shared" si="13"/>
        <v>0</v>
      </c>
      <c r="J68" s="142">
        <f t="shared" si="13"/>
        <v>0</v>
      </c>
      <c r="K68" s="142">
        <f t="shared" si="13"/>
        <v>0</v>
      </c>
      <c r="L68" s="58">
        <f>SUM(L69:L70,L75)</f>
        <v>0</v>
      </c>
      <c r="M68" s="12"/>
      <c r="N68" s="12"/>
    </row>
    <row r="69" spans="1:14" s="10" customFormat="1" ht="27.75" customHeight="1">
      <c r="A69" s="116" t="s">
        <v>23</v>
      </c>
      <c r="B69" s="107">
        <v>3110</v>
      </c>
      <c r="C69" s="107">
        <v>390</v>
      </c>
      <c r="D69" s="136">
        <v>0</v>
      </c>
      <c r="E69" s="136"/>
      <c r="F69" s="136">
        <v>0</v>
      </c>
      <c r="G69" s="136">
        <v>0</v>
      </c>
      <c r="H69" s="136">
        <v>0</v>
      </c>
      <c r="I69" s="136">
        <v>0</v>
      </c>
      <c r="J69" s="136">
        <v>0</v>
      </c>
      <c r="K69" s="136">
        <f>H69-I69</f>
        <v>0</v>
      </c>
      <c r="L69" s="51">
        <v>0</v>
      </c>
      <c r="M69" s="9"/>
      <c r="N69" s="9"/>
    </row>
    <row r="70" spans="1:14" s="10" customFormat="1" ht="15.75" customHeight="1">
      <c r="A70" s="112" t="s">
        <v>24</v>
      </c>
      <c r="B70" s="107">
        <v>3120</v>
      </c>
      <c r="C70" s="107">
        <v>400</v>
      </c>
      <c r="D70" s="132">
        <f>D71+D73</f>
        <v>0</v>
      </c>
      <c r="E70" s="132">
        <f aca="true" t="shared" si="14" ref="E70:K70">E71+E73</f>
        <v>0</v>
      </c>
      <c r="F70" s="132">
        <f t="shared" si="14"/>
        <v>0</v>
      </c>
      <c r="G70" s="132">
        <f t="shared" si="14"/>
        <v>0</v>
      </c>
      <c r="H70" s="132">
        <f t="shared" si="14"/>
        <v>0</v>
      </c>
      <c r="I70" s="132">
        <f t="shared" si="14"/>
        <v>0</v>
      </c>
      <c r="J70" s="132">
        <f t="shared" si="14"/>
        <v>0</v>
      </c>
      <c r="K70" s="132">
        <f t="shared" si="14"/>
        <v>0</v>
      </c>
      <c r="L70" s="59">
        <f>SUM(L71:L73)</f>
        <v>0</v>
      </c>
      <c r="M70" s="9"/>
      <c r="N70" s="9"/>
    </row>
    <row r="71" spans="1:14" ht="14.25" customHeight="1">
      <c r="A71" s="117" t="s">
        <v>127</v>
      </c>
      <c r="B71" s="114">
        <v>3121</v>
      </c>
      <c r="C71" s="114">
        <v>410</v>
      </c>
      <c r="D71" s="140">
        <v>0</v>
      </c>
      <c r="E71" s="140">
        <v>0</v>
      </c>
      <c r="F71" s="140">
        <v>0</v>
      </c>
      <c r="G71" s="140">
        <v>0</v>
      </c>
      <c r="H71" s="140">
        <v>0</v>
      </c>
      <c r="I71" s="140">
        <v>0</v>
      </c>
      <c r="J71" s="140">
        <v>0</v>
      </c>
      <c r="K71" s="140">
        <v>0</v>
      </c>
      <c r="L71" s="51">
        <v>0</v>
      </c>
      <c r="M71" s="3"/>
      <c r="N71" s="3"/>
    </row>
    <row r="72" spans="1:14" ht="16.5" customHeight="1" hidden="1">
      <c r="A72" s="113" t="s">
        <v>27</v>
      </c>
      <c r="B72" s="114">
        <v>2122</v>
      </c>
      <c r="C72" s="114"/>
      <c r="D72" s="140">
        <v>0</v>
      </c>
      <c r="E72" s="140">
        <v>0</v>
      </c>
      <c r="F72" s="140">
        <v>0</v>
      </c>
      <c r="G72" s="140">
        <v>0</v>
      </c>
      <c r="H72" s="140">
        <v>0</v>
      </c>
      <c r="I72" s="140">
        <v>0</v>
      </c>
      <c r="J72" s="140">
        <v>0</v>
      </c>
      <c r="K72" s="140">
        <v>0</v>
      </c>
      <c r="L72" s="51">
        <v>0</v>
      </c>
      <c r="M72" s="3"/>
      <c r="N72" s="3"/>
    </row>
    <row r="73" spans="1:14" ht="15" customHeight="1">
      <c r="A73" s="119" t="s">
        <v>128</v>
      </c>
      <c r="B73" s="114">
        <v>3122</v>
      </c>
      <c r="C73" s="114">
        <v>420</v>
      </c>
      <c r="D73" s="140">
        <v>0</v>
      </c>
      <c r="E73" s="140">
        <v>0</v>
      </c>
      <c r="F73" s="140">
        <v>0</v>
      </c>
      <c r="G73" s="140">
        <v>0</v>
      </c>
      <c r="H73" s="140">
        <v>0</v>
      </c>
      <c r="I73" s="140">
        <v>0</v>
      </c>
      <c r="J73" s="140">
        <v>0</v>
      </c>
      <c r="K73" s="140">
        <v>0</v>
      </c>
      <c r="L73" s="51">
        <v>0</v>
      </c>
      <c r="M73" s="3"/>
      <c r="N73" s="3"/>
    </row>
    <row r="74" spans="1:14" ht="15" customHeight="1" hidden="1" thickTop="1">
      <c r="A74" s="35">
        <v>1</v>
      </c>
      <c r="B74" s="36">
        <v>2</v>
      </c>
      <c r="C74" s="36"/>
      <c r="D74" s="138">
        <v>4</v>
      </c>
      <c r="E74" s="138">
        <v>4</v>
      </c>
      <c r="F74" s="138">
        <v>4</v>
      </c>
      <c r="G74" s="138">
        <v>4</v>
      </c>
      <c r="H74" s="138">
        <v>4</v>
      </c>
      <c r="I74" s="138">
        <v>4</v>
      </c>
      <c r="J74" s="138">
        <v>4</v>
      </c>
      <c r="K74" s="138">
        <v>4</v>
      </c>
      <c r="L74" s="50">
        <v>10</v>
      </c>
      <c r="M74" s="3"/>
      <c r="N74" s="3"/>
    </row>
    <row r="75" spans="1:14" s="10" customFormat="1" ht="15">
      <c r="A75" s="120" t="s">
        <v>77</v>
      </c>
      <c r="B75" s="107">
        <v>3130</v>
      </c>
      <c r="C75" s="107">
        <v>430</v>
      </c>
      <c r="D75" s="132">
        <f>D76+D78</f>
        <v>0</v>
      </c>
      <c r="E75" s="132">
        <f aca="true" t="shared" si="15" ref="E75:K75">E76+E78</f>
        <v>0</v>
      </c>
      <c r="F75" s="132">
        <f t="shared" si="15"/>
        <v>0</v>
      </c>
      <c r="G75" s="132">
        <f t="shared" si="15"/>
        <v>0</v>
      </c>
      <c r="H75" s="132">
        <f t="shared" si="15"/>
        <v>0</v>
      </c>
      <c r="I75" s="132">
        <f t="shared" si="15"/>
        <v>0</v>
      </c>
      <c r="J75" s="132">
        <f t="shared" si="15"/>
        <v>0</v>
      </c>
      <c r="K75" s="132">
        <f t="shared" si="15"/>
        <v>0</v>
      </c>
      <c r="L75" s="55">
        <f>SUM(L76:L79)</f>
        <v>0</v>
      </c>
      <c r="M75" s="9"/>
      <c r="N75" s="9"/>
    </row>
    <row r="76" spans="1:14" ht="18.75" customHeight="1">
      <c r="A76" s="40" t="s">
        <v>129</v>
      </c>
      <c r="B76" s="25">
        <v>3131</v>
      </c>
      <c r="C76" s="25">
        <v>440</v>
      </c>
      <c r="D76" s="140">
        <v>0</v>
      </c>
      <c r="E76" s="140">
        <v>0</v>
      </c>
      <c r="F76" s="140">
        <v>0</v>
      </c>
      <c r="G76" s="140">
        <v>0</v>
      </c>
      <c r="H76" s="140">
        <v>0</v>
      </c>
      <c r="I76" s="140">
        <v>0</v>
      </c>
      <c r="J76" s="140">
        <v>0</v>
      </c>
      <c r="K76" s="140">
        <v>0</v>
      </c>
      <c r="L76" s="51">
        <v>0</v>
      </c>
      <c r="M76" s="3"/>
      <c r="N76" s="3"/>
    </row>
    <row r="77" spans="1:14" ht="15" hidden="1">
      <c r="A77" s="40" t="s">
        <v>78</v>
      </c>
      <c r="B77" s="25">
        <v>2132</v>
      </c>
      <c r="C77" s="25"/>
      <c r="D77" s="140">
        <v>0</v>
      </c>
      <c r="E77" s="140">
        <v>0</v>
      </c>
      <c r="F77" s="140">
        <v>0</v>
      </c>
      <c r="G77" s="140">
        <v>0</v>
      </c>
      <c r="H77" s="140">
        <v>0</v>
      </c>
      <c r="I77" s="140">
        <v>0</v>
      </c>
      <c r="J77" s="140">
        <v>0</v>
      </c>
      <c r="K77" s="140">
        <v>0</v>
      </c>
      <c r="L77" s="51">
        <v>0</v>
      </c>
      <c r="M77" s="3"/>
      <c r="N77" s="3"/>
    </row>
    <row r="78" spans="1:14" ht="15" customHeight="1">
      <c r="A78" s="40" t="s">
        <v>79</v>
      </c>
      <c r="B78" s="25">
        <v>3132</v>
      </c>
      <c r="C78" s="25">
        <v>450</v>
      </c>
      <c r="D78" s="140">
        <v>0</v>
      </c>
      <c r="E78" s="140"/>
      <c r="F78" s="140">
        <v>0</v>
      </c>
      <c r="G78" s="140">
        <v>0</v>
      </c>
      <c r="H78" s="140">
        <v>0</v>
      </c>
      <c r="I78" s="140">
        <v>0</v>
      </c>
      <c r="J78" s="140"/>
      <c r="K78" s="211">
        <f>H78-I78</f>
        <v>0</v>
      </c>
      <c r="L78" s="56">
        <v>0</v>
      </c>
      <c r="M78" s="3"/>
      <c r="N78" s="3"/>
    </row>
    <row r="79" spans="1:14" ht="14.25" customHeight="1">
      <c r="A79" s="120" t="s">
        <v>60</v>
      </c>
      <c r="B79" s="107">
        <v>3140</v>
      </c>
      <c r="C79" s="107">
        <v>460</v>
      </c>
      <c r="D79" s="136">
        <f>D80+D82+D88</f>
        <v>0</v>
      </c>
      <c r="E79" s="136">
        <f aca="true" t="shared" si="16" ref="E79:K79">E80+E82+E88</f>
        <v>0</v>
      </c>
      <c r="F79" s="136">
        <f t="shared" si="16"/>
        <v>0</v>
      </c>
      <c r="G79" s="136">
        <f t="shared" si="16"/>
        <v>0</v>
      </c>
      <c r="H79" s="136">
        <f t="shared" si="16"/>
        <v>0</v>
      </c>
      <c r="I79" s="136">
        <f t="shared" si="16"/>
        <v>0</v>
      </c>
      <c r="J79" s="136">
        <f t="shared" si="16"/>
        <v>0</v>
      </c>
      <c r="K79" s="136">
        <f t="shared" si="16"/>
        <v>0</v>
      </c>
      <c r="L79" s="51">
        <v>0</v>
      </c>
      <c r="M79" s="3"/>
      <c r="N79" s="3"/>
    </row>
    <row r="80" spans="1:14" ht="15" customHeight="1">
      <c r="A80" s="40" t="s">
        <v>130</v>
      </c>
      <c r="B80" s="25">
        <v>3141</v>
      </c>
      <c r="C80" s="25">
        <v>470</v>
      </c>
      <c r="D80" s="140">
        <v>0</v>
      </c>
      <c r="E80" s="140">
        <v>0</v>
      </c>
      <c r="F80" s="140">
        <v>0</v>
      </c>
      <c r="G80" s="140">
        <v>0</v>
      </c>
      <c r="H80" s="140">
        <v>0</v>
      </c>
      <c r="I80" s="140">
        <v>0</v>
      </c>
      <c r="J80" s="140">
        <v>0</v>
      </c>
      <c r="K80" s="140">
        <v>0</v>
      </c>
      <c r="L80" s="51">
        <v>0</v>
      </c>
      <c r="M80" s="3"/>
      <c r="N80" s="3"/>
    </row>
    <row r="81" spans="1:14" ht="14.25" customHeight="1" hidden="1">
      <c r="A81" s="38" t="s">
        <v>61</v>
      </c>
      <c r="B81" s="25">
        <v>2142</v>
      </c>
      <c r="C81" s="25"/>
      <c r="D81" s="140">
        <v>0</v>
      </c>
      <c r="E81" s="140">
        <v>0</v>
      </c>
      <c r="F81" s="140">
        <v>0</v>
      </c>
      <c r="G81" s="140">
        <v>0</v>
      </c>
      <c r="H81" s="140">
        <v>0</v>
      </c>
      <c r="I81" s="140">
        <v>0</v>
      </c>
      <c r="J81" s="140">
        <v>0</v>
      </c>
      <c r="K81" s="140">
        <v>0</v>
      </c>
      <c r="L81" s="51">
        <v>0</v>
      </c>
      <c r="M81" s="3"/>
      <c r="N81" s="3"/>
    </row>
    <row r="82" spans="1:14" ht="13.5" customHeight="1">
      <c r="A82" s="38" t="s">
        <v>131</v>
      </c>
      <c r="B82" s="25">
        <v>3142</v>
      </c>
      <c r="C82" s="25">
        <v>480</v>
      </c>
      <c r="D82" s="170">
        <v>0</v>
      </c>
      <c r="E82" s="170">
        <v>0</v>
      </c>
      <c r="F82" s="170">
        <v>0</v>
      </c>
      <c r="G82" s="170">
        <v>0</v>
      </c>
      <c r="H82" s="170">
        <v>0</v>
      </c>
      <c r="I82" s="170">
        <v>0</v>
      </c>
      <c r="J82" s="170">
        <v>0</v>
      </c>
      <c r="K82" s="170">
        <v>0</v>
      </c>
      <c r="L82" s="60" t="s">
        <v>46</v>
      </c>
      <c r="M82" s="3"/>
      <c r="N82" s="3"/>
    </row>
    <row r="83" spans="1:14" ht="14.25" hidden="1">
      <c r="A83" s="38"/>
      <c r="B83" s="85"/>
      <c r="C83" s="85"/>
      <c r="D83" s="195"/>
      <c r="E83" s="195"/>
      <c r="F83" s="195"/>
      <c r="G83" s="195"/>
      <c r="H83" s="195"/>
      <c r="I83" s="195"/>
      <c r="J83" s="195"/>
      <c r="K83" s="195"/>
      <c r="L83" s="34"/>
      <c r="M83" s="3"/>
      <c r="N83" s="3"/>
    </row>
    <row r="84" spans="1:12" ht="0.75" customHeight="1" hidden="1">
      <c r="A84" s="38"/>
      <c r="B84" s="85"/>
      <c r="C84" s="85"/>
      <c r="D84" s="195"/>
      <c r="E84" s="195"/>
      <c r="F84" s="195"/>
      <c r="G84" s="195"/>
      <c r="H84" s="195"/>
      <c r="I84" s="195"/>
      <c r="J84" s="195"/>
      <c r="K84" s="195"/>
      <c r="L84" s="34"/>
    </row>
    <row r="85" spans="1:12" ht="7.5" customHeight="1" hidden="1" thickBot="1">
      <c r="A85" s="38"/>
      <c r="B85" s="85"/>
      <c r="C85" s="85"/>
      <c r="D85" s="195"/>
      <c r="E85" s="195"/>
      <c r="F85" s="195"/>
      <c r="G85" s="195"/>
      <c r="H85" s="195"/>
      <c r="I85" s="195"/>
      <c r="J85" s="195"/>
      <c r="K85" s="195"/>
      <c r="L85" s="34"/>
    </row>
    <row r="86" spans="1:12" ht="14.25" hidden="1">
      <c r="A86" s="38"/>
      <c r="B86" s="85"/>
      <c r="C86" s="85"/>
      <c r="D86" s="195"/>
      <c r="E86" s="195"/>
      <c r="F86" s="195"/>
      <c r="G86" s="195"/>
      <c r="H86" s="195"/>
      <c r="I86" s="195"/>
      <c r="J86" s="195"/>
      <c r="K86" s="195"/>
      <c r="L86" s="34"/>
    </row>
    <row r="87" spans="1:14" ht="15" hidden="1" thickTop="1">
      <c r="A87" s="33">
        <v>1</v>
      </c>
      <c r="B87" s="25">
        <v>2</v>
      </c>
      <c r="C87" s="25"/>
      <c r="D87" s="170">
        <v>4</v>
      </c>
      <c r="E87" s="170">
        <v>4</v>
      </c>
      <c r="F87" s="170">
        <v>4</v>
      </c>
      <c r="G87" s="170">
        <v>4</v>
      </c>
      <c r="H87" s="170">
        <v>4</v>
      </c>
      <c r="I87" s="170">
        <v>4</v>
      </c>
      <c r="J87" s="170">
        <v>4</v>
      </c>
      <c r="K87" s="170">
        <v>4</v>
      </c>
      <c r="L87" s="50">
        <v>11</v>
      </c>
      <c r="M87" s="6"/>
      <c r="N87" s="6"/>
    </row>
    <row r="88" spans="1:14" ht="19.5" customHeight="1">
      <c r="A88" s="40" t="s">
        <v>62</v>
      </c>
      <c r="B88" s="25">
        <v>3143</v>
      </c>
      <c r="C88" s="25">
        <v>490</v>
      </c>
      <c r="D88" s="140">
        <v>0</v>
      </c>
      <c r="E88" s="140">
        <v>0</v>
      </c>
      <c r="F88" s="140">
        <v>0</v>
      </c>
      <c r="G88" s="140">
        <v>0</v>
      </c>
      <c r="H88" s="140">
        <v>0</v>
      </c>
      <c r="I88" s="140">
        <v>0</v>
      </c>
      <c r="J88" s="140">
        <v>0</v>
      </c>
      <c r="K88" s="140">
        <v>0</v>
      </c>
      <c r="L88" s="51">
        <v>0</v>
      </c>
      <c r="M88" s="3"/>
      <c r="N88" s="3"/>
    </row>
    <row r="89" spans="1:14" ht="18" customHeight="1">
      <c r="A89" s="120" t="s">
        <v>44</v>
      </c>
      <c r="B89" s="107">
        <v>3150</v>
      </c>
      <c r="C89" s="107">
        <v>500</v>
      </c>
      <c r="D89" s="136">
        <v>0</v>
      </c>
      <c r="E89" s="136">
        <v>0</v>
      </c>
      <c r="F89" s="136">
        <v>0</v>
      </c>
      <c r="G89" s="136">
        <v>0</v>
      </c>
      <c r="H89" s="136">
        <v>0</v>
      </c>
      <c r="I89" s="136">
        <v>0</v>
      </c>
      <c r="J89" s="136">
        <v>0</v>
      </c>
      <c r="K89" s="136">
        <v>0</v>
      </c>
      <c r="L89" s="51">
        <v>0</v>
      </c>
      <c r="M89" s="3"/>
      <c r="N89" s="3"/>
    </row>
    <row r="90" spans="1:14" ht="14.25" customHeight="1">
      <c r="A90" s="120" t="s">
        <v>63</v>
      </c>
      <c r="B90" s="107">
        <v>3160</v>
      </c>
      <c r="C90" s="107">
        <v>510</v>
      </c>
      <c r="D90" s="136">
        <v>0</v>
      </c>
      <c r="E90" s="136">
        <v>0</v>
      </c>
      <c r="F90" s="136">
        <v>0</v>
      </c>
      <c r="G90" s="136">
        <v>0</v>
      </c>
      <c r="H90" s="136">
        <v>0</v>
      </c>
      <c r="I90" s="136">
        <v>0</v>
      </c>
      <c r="J90" s="136">
        <v>0</v>
      </c>
      <c r="K90" s="136">
        <v>0</v>
      </c>
      <c r="L90" s="51">
        <v>0</v>
      </c>
      <c r="M90" s="3"/>
      <c r="N90" s="3"/>
    </row>
    <row r="91" spans="1:14" ht="15" customHeight="1">
      <c r="A91" s="121" t="s">
        <v>28</v>
      </c>
      <c r="B91" s="105">
        <v>3200</v>
      </c>
      <c r="C91" s="105">
        <v>520</v>
      </c>
      <c r="D91" s="141">
        <v>0</v>
      </c>
      <c r="E91" s="141">
        <v>0</v>
      </c>
      <c r="F91" s="141">
        <v>0</v>
      </c>
      <c r="G91" s="141">
        <v>0</v>
      </c>
      <c r="H91" s="141">
        <v>0</v>
      </c>
      <c r="I91" s="141">
        <v>0</v>
      </c>
      <c r="J91" s="141">
        <v>0</v>
      </c>
      <c r="K91" s="141">
        <v>0</v>
      </c>
      <c r="L91" s="51">
        <v>0</v>
      </c>
      <c r="M91" s="3"/>
      <c r="N91" s="3"/>
    </row>
    <row r="92" spans="1:14" ht="28.5">
      <c r="A92" s="120" t="s">
        <v>64</v>
      </c>
      <c r="B92" s="107">
        <v>3210</v>
      </c>
      <c r="C92" s="107">
        <v>530</v>
      </c>
      <c r="D92" s="136">
        <v>0</v>
      </c>
      <c r="E92" s="136">
        <v>0</v>
      </c>
      <c r="F92" s="136">
        <v>0</v>
      </c>
      <c r="G92" s="136">
        <v>0</v>
      </c>
      <c r="H92" s="136">
        <v>0</v>
      </c>
      <c r="I92" s="136">
        <v>0</v>
      </c>
      <c r="J92" s="136">
        <v>0</v>
      </c>
      <c r="K92" s="136">
        <v>0</v>
      </c>
      <c r="L92" s="51">
        <v>0</v>
      </c>
      <c r="M92" s="3"/>
      <c r="N92" s="3"/>
    </row>
    <row r="93" spans="1:14" s="1" customFormat="1" ht="28.5">
      <c r="A93" s="122" t="s">
        <v>43</v>
      </c>
      <c r="B93" s="107">
        <v>3220</v>
      </c>
      <c r="C93" s="107">
        <v>540</v>
      </c>
      <c r="D93" s="136">
        <v>0</v>
      </c>
      <c r="E93" s="136">
        <v>0</v>
      </c>
      <c r="F93" s="136">
        <v>0</v>
      </c>
      <c r="G93" s="136">
        <v>0</v>
      </c>
      <c r="H93" s="136">
        <v>0</v>
      </c>
      <c r="I93" s="136">
        <v>0</v>
      </c>
      <c r="J93" s="136">
        <v>0</v>
      </c>
      <c r="K93" s="136">
        <v>0</v>
      </c>
      <c r="L93" s="51">
        <v>0</v>
      </c>
      <c r="M93" s="12"/>
      <c r="N93" s="12"/>
    </row>
    <row r="94" spans="1:14" s="1" customFormat="1" ht="31.5" customHeight="1">
      <c r="A94" s="122" t="s">
        <v>132</v>
      </c>
      <c r="B94" s="107">
        <v>3230</v>
      </c>
      <c r="C94" s="107">
        <v>550</v>
      </c>
      <c r="D94" s="136">
        <v>0</v>
      </c>
      <c r="E94" s="136">
        <v>0</v>
      </c>
      <c r="F94" s="136">
        <v>0</v>
      </c>
      <c r="G94" s="136">
        <v>0</v>
      </c>
      <c r="H94" s="136">
        <v>0</v>
      </c>
      <c r="I94" s="136">
        <v>0</v>
      </c>
      <c r="J94" s="136">
        <v>0</v>
      </c>
      <c r="K94" s="136">
        <v>0</v>
      </c>
      <c r="L94" s="58">
        <f>SUM(L95,L114)</f>
        <v>0</v>
      </c>
      <c r="M94" s="12"/>
      <c r="N94" s="12"/>
    </row>
    <row r="95" spans="1:14" s="14" customFormat="1" ht="15">
      <c r="A95" s="122" t="s">
        <v>65</v>
      </c>
      <c r="B95" s="107">
        <v>3240</v>
      </c>
      <c r="C95" s="107">
        <v>560</v>
      </c>
      <c r="D95" s="136">
        <v>0</v>
      </c>
      <c r="E95" s="136">
        <v>0</v>
      </c>
      <c r="F95" s="136">
        <v>0</v>
      </c>
      <c r="G95" s="136">
        <v>0</v>
      </c>
      <c r="H95" s="136">
        <v>0</v>
      </c>
      <c r="I95" s="136">
        <v>0</v>
      </c>
      <c r="J95" s="136">
        <v>0</v>
      </c>
      <c r="K95" s="136">
        <v>0</v>
      </c>
      <c r="L95" s="61">
        <f>SUM(L99,L110)</f>
        <v>0</v>
      </c>
      <c r="M95" s="13"/>
      <c r="N95" s="13"/>
    </row>
    <row r="96" spans="1:14" s="14" customFormat="1" ht="15" hidden="1">
      <c r="A96" s="120" t="s">
        <v>80</v>
      </c>
      <c r="B96" s="107">
        <v>2450</v>
      </c>
      <c r="C96" s="107"/>
      <c r="D96" s="136">
        <v>0</v>
      </c>
      <c r="E96" s="136">
        <v>0</v>
      </c>
      <c r="F96" s="136">
        <v>0</v>
      </c>
      <c r="G96" s="136">
        <v>0</v>
      </c>
      <c r="H96" s="136">
        <v>0</v>
      </c>
      <c r="I96" s="136">
        <v>0</v>
      </c>
      <c r="J96" s="136">
        <v>0</v>
      </c>
      <c r="K96" s="136">
        <v>0</v>
      </c>
      <c r="L96" s="61"/>
      <c r="M96" s="13"/>
      <c r="N96" s="13"/>
    </row>
    <row r="97" spans="1:14" s="14" customFormat="1" ht="15.75" hidden="1">
      <c r="A97" s="123"/>
      <c r="B97" s="29"/>
      <c r="C97" s="29"/>
      <c r="D97" s="145"/>
      <c r="E97" s="145"/>
      <c r="F97" s="145"/>
      <c r="G97" s="145"/>
      <c r="H97" s="145"/>
      <c r="I97" s="145"/>
      <c r="J97" s="145"/>
      <c r="K97" s="145"/>
      <c r="L97" s="61"/>
      <c r="M97" s="13"/>
      <c r="N97" s="13"/>
    </row>
    <row r="98" spans="1:14" s="14" customFormat="1" ht="15.75">
      <c r="A98" s="124" t="s">
        <v>29</v>
      </c>
      <c r="B98" s="29">
        <v>4100</v>
      </c>
      <c r="C98" s="29">
        <v>570</v>
      </c>
      <c r="D98" s="145">
        <v>0</v>
      </c>
      <c r="E98" s="145">
        <v>0</v>
      </c>
      <c r="F98" s="145">
        <v>0</v>
      </c>
      <c r="G98" s="145">
        <v>0</v>
      </c>
      <c r="H98" s="145">
        <v>0</v>
      </c>
      <c r="I98" s="145">
        <v>0</v>
      </c>
      <c r="J98" s="145">
        <v>0</v>
      </c>
      <c r="K98" s="145">
        <v>0</v>
      </c>
      <c r="L98" s="61"/>
      <c r="M98" s="13"/>
      <c r="N98" s="13"/>
    </row>
    <row r="99" spans="1:14" s="10" customFormat="1" ht="15">
      <c r="A99" s="39" t="s">
        <v>30</v>
      </c>
      <c r="B99" s="27">
        <v>4110</v>
      </c>
      <c r="C99" s="27">
        <v>580</v>
      </c>
      <c r="D99" s="146">
        <v>0</v>
      </c>
      <c r="E99" s="146">
        <v>0</v>
      </c>
      <c r="F99" s="146">
        <v>0</v>
      </c>
      <c r="G99" s="146">
        <v>0</v>
      </c>
      <c r="H99" s="146">
        <v>0</v>
      </c>
      <c r="I99" s="146">
        <v>0</v>
      </c>
      <c r="J99" s="146">
        <v>0</v>
      </c>
      <c r="K99" s="146">
        <v>0</v>
      </c>
      <c r="L99" s="62">
        <f>SUM(L100:L102)</f>
        <v>0</v>
      </c>
      <c r="M99" s="9"/>
      <c r="N99" s="9"/>
    </row>
    <row r="100" spans="1:14" ht="28.5">
      <c r="A100" s="40" t="s">
        <v>31</v>
      </c>
      <c r="B100" s="25">
        <v>4111</v>
      </c>
      <c r="C100" s="25">
        <v>590</v>
      </c>
      <c r="D100" s="146">
        <v>0</v>
      </c>
      <c r="E100" s="146">
        <v>0</v>
      </c>
      <c r="F100" s="146">
        <v>0</v>
      </c>
      <c r="G100" s="146">
        <v>0</v>
      </c>
      <c r="H100" s="146">
        <v>0</v>
      </c>
      <c r="I100" s="146">
        <v>0</v>
      </c>
      <c r="J100" s="146">
        <v>0</v>
      </c>
      <c r="K100" s="146">
        <v>0</v>
      </c>
      <c r="L100" s="51">
        <v>0</v>
      </c>
      <c r="M100" s="3"/>
      <c r="N100" s="3"/>
    </row>
    <row r="101" spans="1:14" ht="26.25" customHeight="1">
      <c r="A101" s="40" t="s">
        <v>32</v>
      </c>
      <c r="B101" s="25">
        <v>4112</v>
      </c>
      <c r="C101" s="25">
        <v>600</v>
      </c>
      <c r="D101" s="146">
        <v>0</v>
      </c>
      <c r="E101" s="146">
        <v>0</v>
      </c>
      <c r="F101" s="146">
        <v>0</v>
      </c>
      <c r="G101" s="146">
        <v>0</v>
      </c>
      <c r="H101" s="146">
        <v>0</v>
      </c>
      <c r="I101" s="146">
        <v>0</v>
      </c>
      <c r="J101" s="146">
        <v>0</v>
      </c>
      <c r="K101" s="146">
        <v>0</v>
      </c>
      <c r="L101" s="51">
        <v>0</v>
      </c>
      <c r="M101" s="3"/>
      <c r="N101" s="3"/>
    </row>
    <row r="102" spans="1:14" ht="17.25" customHeight="1">
      <c r="A102" s="40" t="s">
        <v>33</v>
      </c>
      <c r="B102" s="25">
        <v>4113</v>
      </c>
      <c r="C102" s="25">
        <v>610</v>
      </c>
      <c r="D102" s="146">
        <v>0</v>
      </c>
      <c r="E102" s="146">
        <v>0</v>
      </c>
      <c r="F102" s="146">
        <v>0</v>
      </c>
      <c r="G102" s="146">
        <v>0</v>
      </c>
      <c r="H102" s="146">
        <v>0</v>
      </c>
      <c r="I102" s="146">
        <v>0</v>
      </c>
      <c r="J102" s="146">
        <v>0</v>
      </c>
      <c r="K102" s="146">
        <v>0</v>
      </c>
      <c r="L102" s="51">
        <v>0</v>
      </c>
      <c r="M102" s="3"/>
      <c r="N102" s="3"/>
    </row>
    <row r="103" spans="1:14" ht="17.25" customHeight="1" hidden="1">
      <c r="A103" s="120" t="s">
        <v>86</v>
      </c>
      <c r="B103" s="107">
        <v>4120</v>
      </c>
      <c r="C103" s="107"/>
      <c r="D103" s="146">
        <v>0</v>
      </c>
      <c r="E103" s="146">
        <v>0</v>
      </c>
      <c r="F103" s="146">
        <v>0</v>
      </c>
      <c r="G103" s="146">
        <v>0</v>
      </c>
      <c r="H103" s="146">
        <v>0</v>
      </c>
      <c r="I103" s="146">
        <v>0</v>
      </c>
      <c r="J103" s="146">
        <v>0</v>
      </c>
      <c r="K103" s="146">
        <v>0</v>
      </c>
      <c r="L103" s="93"/>
      <c r="M103" s="3"/>
      <c r="N103" s="3"/>
    </row>
    <row r="104" spans="1:14" ht="27" customHeight="1" hidden="1">
      <c r="A104" s="125" t="s">
        <v>34</v>
      </c>
      <c r="B104" s="114">
        <v>4121</v>
      </c>
      <c r="C104" s="114"/>
      <c r="D104" s="146">
        <v>0</v>
      </c>
      <c r="E104" s="146">
        <v>0</v>
      </c>
      <c r="F104" s="146">
        <v>0</v>
      </c>
      <c r="G104" s="146">
        <v>0</v>
      </c>
      <c r="H104" s="146">
        <v>0</v>
      </c>
      <c r="I104" s="146">
        <v>0</v>
      </c>
      <c r="J104" s="146">
        <v>0</v>
      </c>
      <c r="K104" s="146">
        <v>0</v>
      </c>
      <c r="L104" s="93"/>
      <c r="M104" s="3"/>
      <c r="N104" s="3"/>
    </row>
    <row r="105" spans="1:14" ht="27.75" customHeight="1" hidden="1">
      <c r="A105" s="125" t="s">
        <v>87</v>
      </c>
      <c r="B105" s="114">
        <v>4122</v>
      </c>
      <c r="C105" s="114"/>
      <c r="D105" s="146">
        <v>0</v>
      </c>
      <c r="E105" s="146">
        <v>0</v>
      </c>
      <c r="F105" s="146">
        <v>0</v>
      </c>
      <c r="G105" s="146">
        <v>0</v>
      </c>
      <c r="H105" s="146">
        <v>0</v>
      </c>
      <c r="I105" s="146">
        <v>0</v>
      </c>
      <c r="J105" s="146">
        <v>0</v>
      </c>
      <c r="K105" s="146">
        <v>0</v>
      </c>
      <c r="L105" s="93"/>
      <c r="M105" s="3"/>
      <c r="N105" s="3"/>
    </row>
    <row r="106" spans="1:14" ht="18.75" customHeight="1" hidden="1">
      <c r="A106" s="125" t="s">
        <v>36</v>
      </c>
      <c r="B106" s="114">
        <v>4123</v>
      </c>
      <c r="C106" s="114"/>
      <c r="D106" s="146">
        <v>0</v>
      </c>
      <c r="E106" s="146">
        <v>0</v>
      </c>
      <c r="F106" s="146">
        <v>0</v>
      </c>
      <c r="G106" s="146">
        <v>0</v>
      </c>
      <c r="H106" s="146">
        <v>0</v>
      </c>
      <c r="I106" s="146">
        <v>0</v>
      </c>
      <c r="J106" s="146">
        <v>0</v>
      </c>
      <c r="K106" s="146">
        <v>0</v>
      </c>
      <c r="L106" s="93"/>
      <c r="M106" s="3"/>
      <c r="N106" s="3"/>
    </row>
    <row r="107" spans="1:14" ht="18.75" customHeight="1">
      <c r="A107" s="124" t="s">
        <v>37</v>
      </c>
      <c r="B107" s="105">
        <v>4200</v>
      </c>
      <c r="C107" s="105">
        <v>620</v>
      </c>
      <c r="D107" s="141">
        <v>0</v>
      </c>
      <c r="E107" s="141">
        <v>0</v>
      </c>
      <c r="F107" s="141">
        <v>0</v>
      </c>
      <c r="G107" s="141">
        <v>0</v>
      </c>
      <c r="H107" s="141">
        <v>0</v>
      </c>
      <c r="I107" s="141">
        <v>0</v>
      </c>
      <c r="J107" s="141">
        <v>0</v>
      </c>
      <c r="K107" s="141">
        <v>0</v>
      </c>
      <c r="L107" s="93"/>
      <c r="M107" s="3"/>
      <c r="N107" s="3"/>
    </row>
    <row r="108" spans="1:14" ht="17.25" customHeight="1">
      <c r="A108" s="86" t="s">
        <v>38</v>
      </c>
      <c r="B108" s="27">
        <v>4210</v>
      </c>
      <c r="C108" s="27">
        <v>630</v>
      </c>
      <c r="D108" s="143">
        <v>0</v>
      </c>
      <c r="E108" s="143">
        <v>0</v>
      </c>
      <c r="F108" s="143">
        <v>0</v>
      </c>
      <c r="G108" s="143">
        <v>0</v>
      </c>
      <c r="H108" s="143">
        <v>0</v>
      </c>
      <c r="I108" s="143">
        <v>0</v>
      </c>
      <c r="J108" s="143">
        <v>0</v>
      </c>
      <c r="K108" s="143">
        <v>0</v>
      </c>
      <c r="L108" s="93"/>
      <c r="M108" s="3"/>
      <c r="N108" s="3"/>
    </row>
    <row r="109" spans="1:14" ht="17.25" customHeight="1" hidden="1">
      <c r="A109" s="126" t="s">
        <v>39</v>
      </c>
      <c r="B109" s="27">
        <v>4220</v>
      </c>
      <c r="C109" s="27"/>
      <c r="D109" s="143">
        <v>0</v>
      </c>
      <c r="E109" s="143">
        <v>0</v>
      </c>
      <c r="F109" s="143">
        <v>0</v>
      </c>
      <c r="G109" s="143">
        <v>0</v>
      </c>
      <c r="H109" s="143">
        <v>0</v>
      </c>
      <c r="I109" s="143">
        <v>0</v>
      </c>
      <c r="J109" s="143">
        <v>0</v>
      </c>
      <c r="K109" s="143">
        <v>0</v>
      </c>
      <c r="L109" s="100" t="s">
        <v>103</v>
      </c>
      <c r="M109" s="3"/>
      <c r="N109" s="3"/>
    </row>
    <row r="110" spans="1:14" s="10" customFormat="1" ht="17.25" customHeight="1" thickBot="1">
      <c r="A110" s="181" t="s">
        <v>45</v>
      </c>
      <c r="B110" s="114">
        <v>5000</v>
      </c>
      <c r="C110" s="114">
        <v>640</v>
      </c>
      <c r="D110" s="171" t="s">
        <v>84</v>
      </c>
      <c r="E110" s="171">
        <v>570768</v>
      </c>
      <c r="F110" s="171">
        <v>4688427</v>
      </c>
      <c r="G110" s="171" t="s">
        <v>84</v>
      </c>
      <c r="H110" s="171" t="s">
        <v>84</v>
      </c>
      <c r="I110" s="171" t="s">
        <v>84</v>
      </c>
      <c r="J110" s="171" t="s">
        <v>84</v>
      </c>
      <c r="K110" s="171" t="s">
        <v>84</v>
      </c>
      <c r="L110" s="63">
        <f>SUM(L111:L113)</f>
        <v>0</v>
      </c>
      <c r="M110" s="9"/>
      <c r="N110" s="9"/>
    </row>
    <row r="111" spans="1:14" ht="24" customHeight="1" hidden="1">
      <c r="A111" s="37" t="s">
        <v>34</v>
      </c>
      <c r="B111" s="82">
        <v>4121</v>
      </c>
      <c r="C111" s="82">
        <v>650</v>
      </c>
      <c r="D111" s="80"/>
      <c r="E111" s="80"/>
      <c r="F111" s="80"/>
      <c r="G111" s="80"/>
      <c r="H111" s="80"/>
      <c r="I111" s="80"/>
      <c r="J111" s="80"/>
      <c r="K111" s="80"/>
      <c r="L111" s="7"/>
      <c r="M111" s="3"/>
      <c r="N111" s="3"/>
    </row>
    <row r="112" spans="1:14" ht="24.75" customHeight="1" hidden="1">
      <c r="A112" s="21" t="s">
        <v>35</v>
      </c>
      <c r="B112" s="81">
        <v>4122</v>
      </c>
      <c r="C112" s="81">
        <v>660</v>
      </c>
      <c r="D112" s="78"/>
      <c r="E112" s="78"/>
      <c r="F112" s="78"/>
      <c r="G112" s="78"/>
      <c r="H112" s="78"/>
      <c r="I112" s="78"/>
      <c r="J112" s="78"/>
      <c r="K112" s="78"/>
      <c r="L112" s="7"/>
      <c r="M112" s="3"/>
      <c r="N112" s="3"/>
    </row>
    <row r="113" spans="1:14" ht="14.25" customHeight="1" hidden="1">
      <c r="A113" s="20" t="s">
        <v>36</v>
      </c>
      <c r="B113" s="81">
        <v>4123</v>
      </c>
      <c r="C113" s="81">
        <v>670</v>
      </c>
      <c r="D113" s="78"/>
      <c r="E113" s="78"/>
      <c r="F113" s="78"/>
      <c r="G113" s="78"/>
      <c r="H113" s="78"/>
      <c r="I113" s="78"/>
      <c r="J113" s="78"/>
      <c r="K113" s="78"/>
      <c r="L113" s="7"/>
      <c r="M113" s="3"/>
      <c r="N113" s="3"/>
    </row>
    <row r="114" spans="1:14" s="1" customFormat="1" ht="9.75" customHeight="1" hidden="1">
      <c r="A114" s="22" t="s">
        <v>37</v>
      </c>
      <c r="B114" s="16">
        <v>4200</v>
      </c>
      <c r="C114" s="16">
        <v>680</v>
      </c>
      <c r="D114" s="79">
        <f aca="true" t="shared" si="17" ref="D114:K114">SUM(D115:D116)</f>
        <v>0</v>
      </c>
      <c r="E114" s="79">
        <f t="shared" si="17"/>
        <v>0</v>
      </c>
      <c r="F114" s="79">
        <f t="shared" si="17"/>
        <v>0</v>
      </c>
      <c r="G114" s="79">
        <f t="shared" si="17"/>
        <v>0</v>
      </c>
      <c r="H114" s="79">
        <f t="shared" si="17"/>
        <v>0</v>
      </c>
      <c r="I114" s="79">
        <f t="shared" si="17"/>
        <v>0</v>
      </c>
      <c r="J114" s="79">
        <f t="shared" si="17"/>
        <v>0</v>
      </c>
      <c r="K114" s="79">
        <f t="shared" si="17"/>
        <v>0</v>
      </c>
      <c r="L114" s="11"/>
      <c r="M114" s="12"/>
      <c r="N114" s="12"/>
    </row>
    <row r="115" spans="1:14" s="10" customFormat="1" ht="0.75" customHeight="1" hidden="1">
      <c r="A115" s="87" t="s">
        <v>38</v>
      </c>
      <c r="B115" s="27">
        <v>4220</v>
      </c>
      <c r="C115" s="27">
        <v>670</v>
      </c>
      <c r="D115" s="83">
        <v>0</v>
      </c>
      <c r="E115" s="83"/>
      <c r="F115" s="83">
        <v>0</v>
      </c>
      <c r="G115" s="83">
        <v>0</v>
      </c>
      <c r="H115" s="83">
        <v>0</v>
      </c>
      <c r="I115" s="83">
        <v>0</v>
      </c>
      <c r="J115" s="83">
        <v>0</v>
      </c>
      <c r="K115" s="83">
        <v>0</v>
      </c>
      <c r="L115" s="8"/>
      <c r="M115" s="9"/>
      <c r="N115" s="9"/>
    </row>
    <row r="116" spans="1:14" s="10" customFormat="1" ht="16.5" customHeight="1" hidden="1">
      <c r="A116" s="87" t="s">
        <v>39</v>
      </c>
      <c r="B116" s="27">
        <v>4230</v>
      </c>
      <c r="C116" s="27">
        <v>680</v>
      </c>
      <c r="D116" s="83">
        <v>0</v>
      </c>
      <c r="E116" s="83"/>
      <c r="F116" s="83">
        <v>0</v>
      </c>
      <c r="G116" s="83">
        <v>0</v>
      </c>
      <c r="H116" s="83">
        <v>0</v>
      </c>
      <c r="I116" s="83">
        <v>0</v>
      </c>
      <c r="J116" s="83">
        <v>0</v>
      </c>
      <c r="K116" s="83">
        <v>0</v>
      </c>
      <c r="L116" s="8"/>
      <c r="M116" s="9"/>
      <c r="N116" s="9"/>
    </row>
    <row r="117" spans="1:14" s="15" customFormat="1" ht="15.75" customHeight="1" hidden="1" thickBot="1">
      <c r="A117" s="182" t="s">
        <v>45</v>
      </c>
      <c r="B117" s="183">
        <v>5000</v>
      </c>
      <c r="C117" s="183">
        <v>690</v>
      </c>
      <c r="D117" s="184">
        <v>0</v>
      </c>
      <c r="E117" s="184"/>
      <c r="F117" s="184">
        <v>1200306</v>
      </c>
      <c r="G117" s="184">
        <v>0</v>
      </c>
      <c r="H117" s="184">
        <v>0</v>
      </c>
      <c r="I117" s="184">
        <v>0</v>
      </c>
      <c r="J117" s="184">
        <v>0</v>
      </c>
      <c r="K117" s="184">
        <v>0</v>
      </c>
      <c r="L117" s="17"/>
      <c r="M117" s="18"/>
      <c r="N117" s="18"/>
    </row>
    <row r="118" spans="1:11" ht="15" customHeight="1">
      <c r="A118" s="85" t="s">
        <v>81</v>
      </c>
      <c r="B118" s="25">
        <v>9000</v>
      </c>
      <c r="C118" s="186">
        <v>650</v>
      </c>
      <c r="D118" s="185"/>
      <c r="E118" s="185"/>
      <c r="F118" s="32"/>
      <c r="G118" s="185"/>
      <c r="H118" s="185"/>
      <c r="I118" s="185"/>
      <c r="J118" s="185"/>
      <c r="K118" s="185"/>
    </row>
    <row r="119" spans="1:11" ht="12.75" hidden="1">
      <c r="A119" s="84"/>
      <c r="B119" s="24"/>
      <c r="C119" s="24"/>
      <c r="D119" s="24"/>
      <c r="E119" s="24"/>
      <c r="F119" s="24"/>
      <c r="G119" s="24"/>
      <c r="H119" s="24"/>
      <c r="I119" s="24"/>
      <c r="J119" s="24"/>
      <c r="K119" s="24"/>
    </row>
    <row r="120" spans="1:11" ht="12.75">
      <c r="A120" s="84"/>
      <c r="B120" s="24"/>
      <c r="C120" s="24"/>
      <c r="D120" s="24"/>
      <c r="E120" s="24"/>
      <c r="F120" s="24"/>
      <c r="G120" s="24"/>
      <c r="H120" s="24"/>
      <c r="I120" s="24"/>
      <c r="J120" s="24"/>
      <c r="K120" s="24"/>
    </row>
    <row r="121" spans="1:11" ht="12.75">
      <c r="A121" s="130" t="s">
        <v>97</v>
      </c>
      <c r="B121" s="24"/>
      <c r="C121" s="24"/>
      <c r="D121" s="24"/>
      <c r="E121" s="24"/>
      <c r="F121" s="24"/>
      <c r="G121" s="24"/>
      <c r="H121" s="24"/>
      <c r="I121" s="24"/>
      <c r="J121" s="24"/>
      <c r="K121" s="24"/>
    </row>
    <row r="124" spans="1:9" ht="15.75">
      <c r="A124" s="30" t="s">
        <v>110</v>
      </c>
      <c r="B124" s="48"/>
      <c r="C124" s="48"/>
      <c r="D124" s="31"/>
      <c r="E124" s="31"/>
      <c r="F124" s="31"/>
      <c r="G124" s="48"/>
      <c r="H124" s="48" t="s">
        <v>82</v>
      </c>
      <c r="I124" s="48"/>
    </row>
    <row r="125" spans="1:13" ht="12.75" customHeight="1">
      <c r="A125" s="31"/>
      <c r="B125" s="254" t="s">
        <v>40</v>
      </c>
      <c r="C125" s="254"/>
      <c r="D125" s="31"/>
      <c r="E125" s="31"/>
      <c r="F125" s="31"/>
      <c r="G125" s="254" t="s">
        <v>101</v>
      </c>
      <c r="H125" s="254"/>
      <c r="I125" s="254"/>
      <c r="J125" s="255"/>
      <c r="K125" s="255"/>
      <c r="L125" s="255"/>
      <c r="M125" s="255"/>
    </row>
    <row r="126" spans="1:9" ht="15">
      <c r="A126" s="31"/>
      <c r="B126" s="31"/>
      <c r="C126" s="31"/>
      <c r="D126" s="31"/>
      <c r="E126" s="31"/>
      <c r="F126" s="31"/>
      <c r="G126" s="31"/>
      <c r="H126" s="31"/>
      <c r="I126" s="31"/>
    </row>
    <row r="127" spans="1:9" ht="15.75">
      <c r="A127" s="30" t="s">
        <v>69</v>
      </c>
      <c r="B127" s="48"/>
      <c r="C127" s="48"/>
      <c r="D127" s="31"/>
      <c r="E127" s="31"/>
      <c r="F127" s="31"/>
      <c r="G127" s="48"/>
      <c r="H127" s="48" t="s">
        <v>105</v>
      </c>
      <c r="I127" s="48"/>
    </row>
    <row r="128" spans="1:13" ht="15">
      <c r="A128" s="31"/>
      <c r="B128" s="254" t="s">
        <v>40</v>
      </c>
      <c r="C128" s="254"/>
      <c r="D128" s="31"/>
      <c r="E128" s="31"/>
      <c r="F128" s="31"/>
      <c r="G128" s="254" t="s">
        <v>102</v>
      </c>
      <c r="H128" s="254"/>
      <c r="I128" s="254"/>
      <c r="J128" s="255"/>
      <c r="K128" s="255"/>
      <c r="L128" s="255"/>
      <c r="M128" s="255"/>
    </row>
    <row r="130" ht="12.75">
      <c r="A130" t="s">
        <v>194</v>
      </c>
    </row>
    <row r="132" ht="12.75">
      <c r="A132" s="223"/>
    </row>
  </sheetData>
  <sheetProtection/>
  <mergeCells count="32">
    <mergeCell ref="J125:M125"/>
    <mergeCell ref="A22:A23"/>
    <mergeCell ref="C22:C23"/>
    <mergeCell ref="L22:L23"/>
    <mergeCell ref="B22:B23"/>
    <mergeCell ref="E22:E23"/>
    <mergeCell ref="J22:J23"/>
    <mergeCell ref="G22:G23"/>
    <mergeCell ref="B128:C128"/>
    <mergeCell ref="J128:M128"/>
    <mergeCell ref="G125:I125"/>
    <mergeCell ref="G128:I128"/>
    <mergeCell ref="B125:C125"/>
    <mergeCell ref="A1:C1"/>
    <mergeCell ref="F22:F23"/>
    <mergeCell ref="A2:D4"/>
    <mergeCell ref="H22:H23"/>
    <mergeCell ref="A7:K7"/>
    <mergeCell ref="W3:X3"/>
    <mergeCell ref="U4:X5"/>
    <mergeCell ref="M5:P6"/>
    <mergeCell ref="U3:V3"/>
    <mergeCell ref="A6:K6"/>
    <mergeCell ref="H1:J1"/>
    <mergeCell ref="H2:K4"/>
    <mergeCell ref="A13:I13"/>
    <mergeCell ref="K22:K23"/>
    <mergeCell ref="D22:D23"/>
    <mergeCell ref="I22:I23"/>
    <mergeCell ref="A18:D18"/>
    <mergeCell ref="A8:K8"/>
    <mergeCell ref="F18:H18"/>
  </mergeCells>
  <printOptions horizontalCentered="1"/>
  <pageMargins left="0.4724409448818898" right="0.1968503937007874" top="0.7086614173228347" bottom="0.1968503937007874" header="0.4330708661417323" footer="0.15748031496062992"/>
  <pageSetup fitToHeight="3" horizontalDpi="300" verticalDpi="300" orientation="landscape" paperSize="9" scale="68" r:id="rId1"/>
  <rowBreaks count="1" manualBreakCount="1">
    <brk id="95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T129"/>
  <sheetViews>
    <sheetView view="pageBreakPreview" zoomScale="105" zoomScaleSheetLayoutView="105" zoomScalePageLayoutView="0" workbookViewId="0" topLeftCell="A82">
      <selection activeCell="A127" sqref="A127"/>
    </sheetView>
  </sheetViews>
  <sheetFormatPr defaultColWidth="9.00390625" defaultRowHeight="12.75"/>
  <cols>
    <col min="1" max="1" width="55.25390625" style="0" customWidth="1"/>
    <col min="2" max="2" width="15.25390625" style="0" customWidth="1"/>
    <col min="3" max="3" width="8.875" style="0" customWidth="1"/>
    <col min="4" max="4" width="18.25390625" style="0" customWidth="1"/>
    <col min="5" max="5" width="13.375" style="0" hidden="1" customWidth="1"/>
    <col min="6" max="6" width="18.00390625" style="0" customWidth="1"/>
    <col min="7" max="7" width="11.75390625" style="0" customWidth="1"/>
    <col min="8" max="8" width="18.375" style="0" customWidth="1"/>
    <col min="9" max="9" width="18.125" style="0" customWidth="1"/>
    <col min="10" max="10" width="17.875" style="0" hidden="1" customWidth="1"/>
    <col min="11" max="11" width="16.375" style="0" customWidth="1"/>
    <col min="12" max="12" width="0.617187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253" t="s">
        <v>142</v>
      </c>
      <c r="J1" s="253"/>
      <c r="K1" s="253"/>
      <c r="L1" s="1"/>
      <c r="M1" s="1"/>
    </row>
    <row r="2" spans="7:15" ht="12.75" customHeight="1">
      <c r="G2" s="5"/>
      <c r="H2" s="251" t="s">
        <v>147</v>
      </c>
      <c r="I2" s="251"/>
      <c r="J2" s="251"/>
      <c r="K2" s="251"/>
      <c r="L2" s="251"/>
      <c r="M2" s="5"/>
      <c r="N2" s="2"/>
      <c r="O2" s="2"/>
    </row>
    <row r="3" spans="1:15" ht="12.75">
      <c r="A3" s="251"/>
      <c r="B3" s="251"/>
      <c r="C3" s="251"/>
      <c r="D3" s="251"/>
      <c r="F3" s="5"/>
      <c r="G3" s="5"/>
      <c r="H3" s="251"/>
      <c r="I3" s="251"/>
      <c r="J3" s="251"/>
      <c r="K3" s="251"/>
      <c r="L3" s="251"/>
      <c r="M3" s="5"/>
      <c r="N3" s="2"/>
      <c r="O3" s="2"/>
    </row>
    <row r="4" spans="1:13" ht="45" customHeight="1">
      <c r="A4" s="251"/>
      <c r="B4" s="251"/>
      <c r="C4" s="251"/>
      <c r="D4" s="251"/>
      <c r="F4" s="5"/>
      <c r="G4" s="5"/>
      <c r="H4" s="251"/>
      <c r="I4" s="251"/>
      <c r="J4" s="251"/>
      <c r="K4" s="251"/>
      <c r="L4" s="251"/>
      <c r="M4" s="5"/>
    </row>
    <row r="5" spans="6:13" ht="14.25" customHeight="1">
      <c r="F5" s="5"/>
      <c r="G5" s="5"/>
      <c r="H5" s="5"/>
      <c r="I5" s="5"/>
      <c r="J5" s="5"/>
      <c r="K5" s="19"/>
      <c r="L5" s="5"/>
      <c r="M5" s="5"/>
    </row>
    <row r="6" spans="1:11" ht="15.75">
      <c r="A6" s="252" t="s">
        <v>0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</row>
    <row r="7" spans="1:11" ht="15.75">
      <c r="A7" s="256" t="s">
        <v>137</v>
      </c>
      <c r="B7" s="261"/>
      <c r="C7" s="261"/>
      <c r="D7" s="261"/>
      <c r="E7" s="261"/>
      <c r="F7" s="261"/>
      <c r="G7" s="261"/>
      <c r="H7" s="261"/>
      <c r="I7" s="261"/>
      <c r="J7" s="261"/>
      <c r="K7" s="261"/>
    </row>
    <row r="8" spans="1:11" ht="15.75">
      <c r="A8" s="247" t="s">
        <v>192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</row>
    <row r="9" spans="9:11" ht="12.75">
      <c r="I9" s="98"/>
      <c r="K9" s="6" t="s">
        <v>4</v>
      </c>
    </row>
    <row r="10" spans="1:11" ht="12.75">
      <c r="A10" s="225" t="s">
        <v>174</v>
      </c>
      <c r="B10" s="230"/>
      <c r="C10" s="230"/>
      <c r="D10" s="230"/>
      <c r="E10" s="230"/>
      <c r="F10" s="230"/>
      <c r="G10" s="230"/>
      <c r="H10" s="230"/>
      <c r="I10" t="s">
        <v>1</v>
      </c>
      <c r="K10" s="46" t="s">
        <v>67</v>
      </c>
    </row>
    <row r="11" spans="1:11" ht="12.75">
      <c r="A11" s="225" t="s">
        <v>175</v>
      </c>
      <c r="B11" s="231"/>
      <c r="C11" s="231"/>
      <c r="D11" s="231"/>
      <c r="E11" s="231"/>
      <c r="F11" s="231"/>
      <c r="G11" s="231"/>
      <c r="H11" s="231"/>
      <c r="I11" t="s">
        <v>2</v>
      </c>
      <c r="K11" s="47">
        <v>3510136600</v>
      </c>
    </row>
    <row r="12" spans="1:11" ht="12.75" customHeight="1" hidden="1">
      <c r="A12" s="241" t="s">
        <v>68</v>
      </c>
      <c r="B12" s="241"/>
      <c r="C12" s="241"/>
      <c r="D12" s="241"/>
      <c r="E12" s="241"/>
      <c r="F12" s="241"/>
      <c r="G12" s="241"/>
      <c r="H12" s="241"/>
      <c r="I12" s="241"/>
      <c r="K12" s="47"/>
    </row>
    <row r="13" spans="1:11" ht="12.75">
      <c r="A13" s="129" t="s">
        <v>161</v>
      </c>
      <c r="B13" s="129"/>
      <c r="C13" s="129"/>
      <c r="D13" s="232"/>
      <c r="E13" s="232"/>
      <c r="F13" s="232"/>
      <c r="G13" s="232"/>
      <c r="H13" s="232"/>
      <c r="I13" t="s">
        <v>91</v>
      </c>
      <c r="K13" s="47">
        <v>420</v>
      </c>
    </row>
    <row r="14" spans="1:11" ht="12.75">
      <c r="A14" s="225" t="s">
        <v>162</v>
      </c>
      <c r="B14" s="225"/>
      <c r="C14" s="225"/>
      <c r="D14" s="231"/>
      <c r="E14" s="231"/>
      <c r="F14" s="231"/>
      <c r="G14" s="231"/>
      <c r="H14" s="231"/>
      <c r="I14" s="225"/>
      <c r="K14" s="3"/>
    </row>
    <row r="15" spans="1:11" ht="12.75">
      <c r="A15" s="225" t="s">
        <v>164</v>
      </c>
      <c r="B15" s="225"/>
      <c r="C15" s="225"/>
      <c r="D15" s="231"/>
      <c r="E15" s="231"/>
      <c r="F15" s="231"/>
      <c r="G15" s="231"/>
      <c r="H15" s="231"/>
      <c r="I15" s="225"/>
      <c r="K15" s="3"/>
    </row>
    <row r="16" spans="1:9" ht="12.75">
      <c r="A16" s="263" t="s">
        <v>176</v>
      </c>
      <c r="B16" s="263"/>
      <c r="C16" s="263"/>
      <c r="D16" s="263"/>
      <c r="E16" s="263"/>
      <c r="F16" s="263"/>
      <c r="G16" s="263"/>
      <c r="H16" s="263"/>
      <c r="I16" s="263"/>
    </row>
    <row r="17" spans="1:20" ht="40.5" customHeight="1">
      <c r="A17" s="246" t="s">
        <v>138</v>
      </c>
      <c r="B17" s="246"/>
      <c r="C17" s="246"/>
      <c r="D17" s="246"/>
      <c r="E17" s="225"/>
      <c r="F17" s="264" t="s">
        <v>186</v>
      </c>
      <c r="G17" s="264"/>
      <c r="H17" s="264"/>
      <c r="I17" s="264"/>
      <c r="M17" s="3"/>
      <c r="N17" s="2"/>
      <c r="O17" s="2"/>
      <c r="P17" s="2"/>
      <c r="Q17" s="2"/>
      <c r="R17" s="2"/>
      <c r="S17" s="2"/>
      <c r="T17" s="2"/>
    </row>
    <row r="18" spans="1:13" ht="12.75">
      <c r="A18" s="4" t="s">
        <v>193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57" t="s">
        <v>5</v>
      </c>
      <c r="B21" s="244" t="s">
        <v>92</v>
      </c>
      <c r="C21" s="244" t="s">
        <v>6</v>
      </c>
      <c r="D21" s="244" t="s">
        <v>93</v>
      </c>
      <c r="E21" s="244" t="s">
        <v>7</v>
      </c>
      <c r="F21" s="244" t="s">
        <v>98</v>
      </c>
      <c r="G21" s="244" t="s">
        <v>94</v>
      </c>
      <c r="H21" s="244" t="s">
        <v>95</v>
      </c>
      <c r="I21" s="244" t="s">
        <v>106</v>
      </c>
      <c r="J21" s="244" t="s">
        <v>107</v>
      </c>
      <c r="K21" s="242" t="s">
        <v>96</v>
      </c>
      <c r="L21" s="259" t="s">
        <v>71</v>
      </c>
    </row>
    <row r="22" spans="1:12" ht="62.25" customHeight="1" thickBot="1">
      <c r="A22" s="258"/>
      <c r="B22" s="245"/>
      <c r="C22" s="245"/>
      <c r="D22" s="245"/>
      <c r="E22" s="245"/>
      <c r="F22" s="245"/>
      <c r="G22" s="245"/>
      <c r="H22" s="245"/>
      <c r="I22" s="245"/>
      <c r="J22" s="245"/>
      <c r="K22" s="243"/>
      <c r="L22" s="260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31">
        <f>D25+D67+D96+D105</f>
        <v>2367300</v>
      </c>
      <c r="E24" s="131">
        <f aca="true" t="shared" si="0" ref="E24:K24">E25+E67+E96+E105</f>
        <v>0</v>
      </c>
      <c r="F24" s="131">
        <f>F27+F30+F44+F115+F54</f>
        <v>2367300</v>
      </c>
      <c r="G24" s="131">
        <f t="shared" si="0"/>
        <v>0</v>
      </c>
      <c r="H24" s="131">
        <f t="shared" si="0"/>
        <v>2173380.59</v>
      </c>
      <c r="I24" s="131">
        <f t="shared" si="0"/>
        <v>2173380.59</v>
      </c>
      <c r="J24" s="131">
        <f t="shared" si="0"/>
        <v>0</v>
      </c>
      <c r="K24" s="131">
        <f t="shared" si="0"/>
        <v>0</v>
      </c>
      <c r="L24" s="53">
        <f>L25+L61</f>
        <v>0</v>
      </c>
      <c r="M24" s="3"/>
      <c r="N24" s="3"/>
    </row>
    <row r="25" spans="1:14" ht="27" customHeight="1">
      <c r="A25" s="187" t="s">
        <v>133</v>
      </c>
      <c r="B25" s="29">
        <v>2000</v>
      </c>
      <c r="C25" s="106" t="s">
        <v>47</v>
      </c>
      <c r="D25" s="131">
        <f>D26+D31+D55+D58+D62+D66</f>
        <v>2367300</v>
      </c>
      <c r="E25" s="131">
        <f aca="true" t="shared" si="1" ref="E25:K25">E26+E31+E55+E58+E62+E66</f>
        <v>0</v>
      </c>
      <c r="F25" s="131">
        <v>0</v>
      </c>
      <c r="G25" s="131">
        <f t="shared" si="1"/>
        <v>0</v>
      </c>
      <c r="H25" s="131">
        <f t="shared" si="1"/>
        <v>2173380.59</v>
      </c>
      <c r="I25" s="131">
        <f t="shared" si="1"/>
        <v>2173380.59</v>
      </c>
      <c r="J25" s="131">
        <f t="shared" si="1"/>
        <v>0</v>
      </c>
      <c r="K25" s="131">
        <f t="shared" si="1"/>
        <v>0</v>
      </c>
      <c r="L25" s="53">
        <f>L26+L53</f>
        <v>0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2252400</v>
      </c>
      <c r="E26" s="131">
        <f aca="true" t="shared" si="2" ref="E26:K26">E27+E30</f>
        <v>0</v>
      </c>
      <c r="F26" s="131">
        <v>0</v>
      </c>
      <c r="G26" s="131">
        <f t="shared" si="2"/>
        <v>0</v>
      </c>
      <c r="H26" s="131">
        <f t="shared" si="2"/>
        <v>2060131.03</v>
      </c>
      <c r="I26" s="131">
        <f t="shared" si="2"/>
        <v>2060131.03</v>
      </c>
      <c r="J26" s="131">
        <f t="shared" si="2"/>
        <v>0</v>
      </c>
      <c r="K26" s="131">
        <f t="shared" si="2"/>
        <v>0</v>
      </c>
      <c r="L26" s="65">
        <f>SUM(L27,L30,L31,L42,L43,L44,L52)</f>
        <v>0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1846200</v>
      </c>
      <c r="E27" s="132">
        <f aca="true" t="shared" si="3" ref="E27:K27">E28+E29</f>
        <v>0</v>
      </c>
      <c r="F27" s="132">
        <v>1846200</v>
      </c>
      <c r="G27" s="132">
        <f t="shared" si="3"/>
        <v>0</v>
      </c>
      <c r="H27" s="132">
        <f t="shared" si="3"/>
        <v>1693224.53</v>
      </c>
      <c r="I27" s="132">
        <f t="shared" si="3"/>
        <v>1693224.53</v>
      </c>
      <c r="J27" s="132">
        <f t="shared" si="3"/>
        <v>0</v>
      </c>
      <c r="K27" s="132">
        <f t="shared" si="3"/>
        <v>0</v>
      </c>
      <c r="L27" s="55">
        <v>0</v>
      </c>
      <c r="M27" s="9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34">
        <v>1846200</v>
      </c>
      <c r="E28" s="134"/>
      <c r="F28" s="134">
        <v>0</v>
      </c>
      <c r="G28" s="134">
        <v>0</v>
      </c>
      <c r="H28" s="134">
        <v>1693224.53</v>
      </c>
      <c r="I28" s="134">
        <v>1693224.53</v>
      </c>
      <c r="J28" s="134"/>
      <c r="K28" s="134">
        <f>H28-I28</f>
        <v>0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6">
        <v>406200</v>
      </c>
      <c r="E30" s="136"/>
      <c r="F30" s="136">
        <v>406200</v>
      </c>
      <c r="G30" s="136"/>
      <c r="H30" s="136">
        <v>366906.5</v>
      </c>
      <c r="I30" s="136">
        <v>366906.5</v>
      </c>
      <c r="J30" s="136"/>
      <c r="K30" s="136">
        <f>H30-I30</f>
        <v>0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D32+D33+D34+D35+D42+D43+D44+D52</f>
        <v>114900</v>
      </c>
      <c r="E31" s="131">
        <f aca="true" t="shared" si="4" ref="E31:K31">E32+E33+E34+E35+E42+E43+E44+E52</f>
        <v>0</v>
      </c>
      <c r="F31" s="131">
        <v>0</v>
      </c>
      <c r="G31" s="131">
        <f t="shared" si="4"/>
        <v>0</v>
      </c>
      <c r="H31" s="131">
        <f t="shared" si="4"/>
        <v>113249.56</v>
      </c>
      <c r="I31" s="131">
        <f t="shared" si="4"/>
        <v>113249.56</v>
      </c>
      <c r="J31" s="131"/>
      <c r="K31" s="131">
        <f t="shared" si="4"/>
        <v>0</v>
      </c>
      <c r="L31" s="55">
        <f>SUM(L32:L36,L37:L37)</f>
        <v>0</v>
      </c>
      <c r="M31" s="9"/>
      <c r="N31" s="9"/>
    </row>
    <row r="32" spans="1:14" ht="17.25" customHeight="1">
      <c r="A32" s="179" t="s">
        <v>9</v>
      </c>
      <c r="B32" s="107">
        <v>2210</v>
      </c>
      <c r="C32" s="108" t="s">
        <v>54</v>
      </c>
      <c r="D32" s="136">
        <v>14647</v>
      </c>
      <c r="E32" s="136"/>
      <c r="F32" s="136">
        <v>0</v>
      </c>
      <c r="G32" s="136">
        <v>0</v>
      </c>
      <c r="H32" s="136">
        <v>13405.94</v>
      </c>
      <c r="I32" s="136">
        <v>13405.94</v>
      </c>
      <c r="J32" s="136">
        <v>0</v>
      </c>
      <c r="K32" s="136">
        <f>H32-I32</f>
        <v>0</v>
      </c>
      <c r="L32" s="56">
        <v>0</v>
      </c>
      <c r="M32" s="3"/>
      <c r="N32" s="3"/>
    </row>
    <row r="33" spans="1:14" ht="14.25" customHeight="1">
      <c r="A33" s="112" t="s">
        <v>10</v>
      </c>
      <c r="B33" s="107">
        <v>2220</v>
      </c>
      <c r="C33" s="108" t="s">
        <v>55</v>
      </c>
      <c r="D33" s="136">
        <v>0</v>
      </c>
      <c r="E33" s="136"/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f aca="true" t="shared" si="5" ref="K33:K42">H33-I33</f>
        <v>0</v>
      </c>
      <c r="L33" s="56">
        <v>0</v>
      </c>
      <c r="M33" s="3"/>
      <c r="N33" s="3"/>
    </row>
    <row r="34" spans="1:14" ht="15" customHeight="1">
      <c r="A34" s="112" t="s">
        <v>58</v>
      </c>
      <c r="B34" s="107">
        <v>2230</v>
      </c>
      <c r="C34" s="108" t="s">
        <v>56</v>
      </c>
      <c r="D34" s="136">
        <v>0</v>
      </c>
      <c r="E34" s="136"/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f t="shared" si="5"/>
        <v>0</v>
      </c>
      <c r="L34" s="56">
        <v>0</v>
      </c>
      <c r="M34" s="3"/>
      <c r="N34" s="3"/>
    </row>
    <row r="35" spans="1:14" ht="14.25" customHeight="1">
      <c r="A35" s="112" t="s">
        <v>85</v>
      </c>
      <c r="B35" s="107">
        <v>2240</v>
      </c>
      <c r="C35" s="108" t="s">
        <v>57</v>
      </c>
      <c r="D35" s="136">
        <v>16953</v>
      </c>
      <c r="E35" s="136"/>
      <c r="F35" s="136">
        <v>0</v>
      </c>
      <c r="G35" s="136">
        <v>0</v>
      </c>
      <c r="H35" s="136">
        <v>16677.91</v>
      </c>
      <c r="I35" s="136">
        <v>16677.91</v>
      </c>
      <c r="J35" s="136"/>
      <c r="K35" s="136">
        <f t="shared" si="5"/>
        <v>0</v>
      </c>
      <c r="L35" s="56">
        <v>0</v>
      </c>
      <c r="M35" s="3"/>
      <c r="N35" s="3"/>
    </row>
    <row r="36" spans="1:14" ht="15" hidden="1">
      <c r="A36" s="44"/>
      <c r="B36" s="25"/>
      <c r="C36" s="26"/>
      <c r="D36" s="136">
        <v>0</v>
      </c>
      <c r="E36" s="136"/>
      <c r="F36" s="136">
        <v>0</v>
      </c>
      <c r="G36" s="136">
        <v>0</v>
      </c>
      <c r="H36" s="136">
        <v>0</v>
      </c>
      <c r="I36" s="136">
        <v>0</v>
      </c>
      <c r="J36" s="136">
        <v>0</v>
      </c>
      <c r="K36" s="136">
        <f t="shared" si="5"/>
        <v>0</v>
      </c>
      <c r="L36" s="56">
        <v>0</v>
      </c>
      <c r="M36" s="3"/>
      <c r="N36" s="3"/>
    </row>
    <row r="37" spans="1:14" ht="14.25" customHeight="1" hidden="1">
      <c r="A37" s="41" t="s">
        <v>76</v>
      </c>
      <c r="B37" s="25">
        <v>1136</v>
      </c>
      <c r="C37" s="26"/>
      <c r="D37" s="136">
        <v>0</v>
      </c>
      <c r="E37" s="136"/>
      <c r="F37" s="136">
        <v>0</v>
      </c>
      <c r="G37" s="136">
        <v>0</v>
      </c>
      <c r="H37" s="136">
        <v>0</v>
      </c>
      <c r="I37" s="136">
        <v>0</v>
      </c>
      <c r="J37" s="136">
        <v>0</v>
      </c>
      <c r="K37" s="136">
        <f t="shared" si="5"/>
        <v>0</v>
      </c>
      <c r="L37" s="56">
        <v>0</v>
      </c>
      <c r="M37" s="3"/>
      <c r="N37" s="3"/>
    </row>
    <row r="38" spans="1:14" ht="28.5" hidden="1">
      <c r="A38" s="44" t="s">
        <v>11</v>
      </c>
      <c r="B38" s="25">
        <v>1137</v>
      </c>
      <c r="C38" s="25"/>
      <c r="D38" s="136">
        <v>0</v>
      </c>
      <c r="E38" s="136"/>
      <c r="F38" s="136">
        <v>0</v>
      </c>
      <c r="G38" s="136">
        <v>0</v>
      </c>
      <c r="H38" s="136">
        <v>0</v>
      </c>
      <c r="I38" s="136">
        <v>0</v>
      </c>
      <c r="J38" s="136">
        <v>0</v>
      </c>
      <c r="K38" s="136">
        <f t="shared" si="5"/>
        <v>0</v>
      </c>
      <c r="L38" s="56">
        <v>0</v>
      </c>
      <c r="M38" s="3"/>
      <c r="N38" s="3"/>
    </row>
    <row r="39" spans="1:14" ht="15" customHeight="1" hidden="1">
      <c r="A39" s="41" t="s">
        <v>25</v>
      </c>
      <c r="B39" s="25">
        <v>1138</v>
      </c>
      <c r="C39" s="25"/>
      <c r="D39" s="136">
        <v>0</v>
      </c>
      <c r="E39" s="136"/>
      <c r="F39" s="136">
        <v>0</v>
      </c>
      <c r="G39" s="136">
        <v>0</v>
      </c>
      <c r="H39" s="136">
        <v>0</v>
      </c>
      <c r="I39" s="136"/>
      <c r="J39" s="136"/>
      <c r="K39" s="136">
        <f t="shared" si="5"/>
        <v>0</v>
      </c>
      <c r="L39" s="56">
        <v>0</v>
      </c>
      <c r="M39" s="3"/>
      <c r="N39" s="3"/>
    </row>
    <row r="40" spans="1:14" ht="13.5" customHeight="1" hidden="1" thickBot="1">
      <c r="A40" s="41" t="s">
        <v>12</v>
      </c>
      <c r="B40" s="25">
        <v>1139</v>
      </c>
      <c r="C40" s="25"/>
      <c r="D40" s="136">
        <v>0</v>
      </c>
      <c r="E40" s="136"/>
      <c r="F40" s="136">
        <v>0</v>
      </c>
      <c r="G40" s="136">
        <v>0</v>
      </c>
      <c r="H40" s="136">
        <v>0</v>
      </c>
      <c r="I40" s="136"/>
      <c r="J40" s="136"/>
      <c r="K40" s="136">
        <f t="shared" si="5"/>
        <v>0</v>
      </c>
      <c r="L40" s="51">
        <v>0</v>
      </c>
      <c r="M40" s="3"/>
      <c r="N40" s="3"/>
    </row>
    <row r="41" spans="1:14" ht="13.5" customHeight="1" hidden="1" thickTop="1">
      <c r="A41" s="35">
        <v>1</v>
      </c>
      <c r="B41" s="36">
        <v>2</v>
      </c>
      <c r="C41" s="36"/>
      <c r="D41" s="210">
        <v>4</v>
      </c>
      <c r="E41" s="210">
        <v>5</v>
      </c>
      <c r="F41" s="210">
        <v>5</v>
      </c>
      <c r="G41" s="210">
        <v>6</v>
      </c>
      <c r="H41" s="210">
        <v>7</v>
      </c>
      <c r="I41" s="210">
        <v>8</v>
      </c>
      <c r="J41" s="210">
        <v>9</v>
      </c>
      <c r="K41" s="210">
        <v>10</v>
      </c>
      <c r="L41" s="50">
        <v>10</v>
      </c>
      <c r="M41" s="3"/>
      <c r="N41" s="3"/>
    </row>
    <row r="42" spans="1:14" s="10" customFormat="1" ht="15">
      <c r="A42" s="112" t="s">
        <v>13</v>
      </c>
      <c r="B42" s="107">
        <v>2250</v>
      </c>
      <c r="C42" s="107">
        <v>130</v>
      </c>
      <c r="D42" s="136">
        <v>0</v>
      </c>
      <c r="E42" s="136"/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f t="shared" si="5"/>
        <v>0</v>
      </c>
      <c r="L42" s="57">
        <v>0</v>
      </c>
      <c r="M42" s="9"/>
      <c r="N42" s="9"/>
    </row>
    <row r="43" spans="1:14" s="10" customFormat="1" ht="15">
      <c r="A43" s="43" t="s">
        <v>117</v>
      </c>
      <c r="B43" s="27">
        <v>2260</v>
      </c>
      <c r="C43" s="27">
        <v>140</v>
      </c>
      <c r="D43" s="136">
        <v>0</v>
      </c>
      <c r="E43" s="136"/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f>H43-I43</f>
        <v>0</v>
      </c>
      <c r="L43" s="56">
        <v>0</v>
      </c>
      <c r="M43" s="9"/>
      <c r="N43" s="9"/>
    </row>
    <row r="44" spans="1:14" s="10" customFormat="1" ht="14.25" customHeight="1">
      <c r="A44" s="42" t="s">
        <v>14</v>
      </c>
      <c r="B44" s="107">
        <v>2270</v>
      </c>
      <c r="C44" s="107">
        <v>150</v>
      </c>
      <c r="D44" s="132">
        <f>D45+D46+D47+D48+D49</f>
        <v>83300</v>
      </c>
      <c r="E44" s="132">
        <f aca="true" t="shared" si="6" ref="E44:K44">E45+E46+E47+E48+E49</f>
        <v>0</v>
      </c>
      <c r="F44" s="132">
        <v>83300</v>
      </c>
      <c r="G44" s="132">
        <f t="shared" si="6"/>
        <v>0</v>
      </c>
      <c r="H44" s="132">
        <f t="shared" si="6"/>
        <v>83165.71</v>
      </c>
      <c r="I44" s="132">
        <f t="shared" si="6"/>
        <v>83165.71</v>
      </c>
      <c r="J44" s="132">
        <f t="shared" si="6"/>
        <v>0</v>
      </c>
      <c r="K44" s="132">
        <f t="shared" si="6"/>
        <v>0</v>
      </c>
      <c r="L44" s="55">
        <f>SUM(L45:L50)</f>
        <v>0</v>
      </c>
      <c r="M44" s="9"/>
      <c r="N44" s="9"/>
    </row>
    <row r="45" spans="1:14" ht="16.5" customHeight="1">
      <c r="A45" s="41" t="s">
        <v>15</v>
      </c>
      <c r="B45" s="25">
        <v>2271</v>
      </c>
      <c r="C45" s="25">
        <v>160</v>
      </c>
      <c r="D45" s="140">
        <v>64300</v>
      </c>
      <c r="E45" s="140"/>
      <c r="F45" s="140">
        <v>0</v>
      </c>
      <c r="G45" s="140">
        <v>0</v>
      </c>
      <c r="H45" s="140">
        <v>64300</v>
      </c>
      <c r="I45" s="140">
        <v>64300</v>
      </c>
      <c r="J45" s="140"/>
      <c r="K45" s="140">
        <f aca="true" t="shared" si="7" ref="K45:K54">H45-I45</f>
        <v>0</v>
      </c>
      <c r="L45" s="56">
        <v>0</v>
      </c>
      <c r="M45" s="3"/>
      <c r="N45" s="3"/>
    </row>
    <row r="46" spans="1:14" ht="18" customHeight="1">
      <c r="A46" s="41" t="s">
        <v>16</v>
      </c>
      <c r="B46" s="25">
        <v>2272</v>
      </c>
      <c r="C46" s="25">
        <v>170</v>
      </c>
      <c r="D46" s="140">
        <v>1900</v>
      </c>
      <c r="E46" s="140"/>
      <c r="F46" s="140">
        <v>0</v>
      </c>
      <c r="G46" s="140">
        <v>0</v>
      </c>
      <c r="H46" s="140">
        <v>1766.33</v>
      </c>
      <c r="I46" s="140">
        <v>1766.33</v>
      </c>
      <c r="J46" s="140"/>
      <c r="K46" s="140">
        <f t="shared" si="7"/>
        <v>0</v>
      </c>
      <c r="L46" s="56">
        <v>0</v>
      </c>
      <c r="M46" s="3"/>
      <c r="N46" s="3"/>
    </row>
    <row r="47" spans="1:14" ht="15.75" customHeight="1">
      <c r="A47" s="41" t="s">
        <v>17</v>
      </c>
      <c r="B47" s="25">
        <v>2273</v>
      </c>
      <c r="C47" s="25">
        <v>180</v>
      </c>
      <c r="D47" s="140">
        <v>17100</v>
      </c>
      <c r="E47" s="140"/>
      <c r="F47" s="140">
        <v>0</v>
      </c>
      <c r="G47" s="140">
        <v>0</v>
      </c>
      <c r="H47" s="140">
        <v>17099.38</v>
      </c>
      <c r="I47" s="140">
        <v>17099.38</v>
      </c>
      <c r="J47" s="140"/>
      <c r="K47" s="140">
        <f t="shared" si="7"/>
        <v>0</v>
      </c>
      <c r="L47" s="56">
        <v>0</v>
      </c>
      <c r="M47" s="3"/>
      <c r="N47" s="3"/>
    </row>
    <row r="48" spans="1:14" ht="17.25" customHeight="1">
      <c r="A48" s="41" t="s">
        <v>19</v>
      </c>
      <c r="B48" s="25">
        <v>2274</v>
      </c>
      <c r="C48" s="25">
        <v>190</v>
      </c>
      <c r="D48" s="140">
        <v>0</v>
      </c>
      <c r="E48" s="140"/>
      <c r="F48" s="140">
        <v>0</v>
      </c>
      <c r="G48" s="140">
        <v>0</v>
      </c>
      <c r="H48" s="140">
        <v>0</v>
      </c>
      <c r="I48" s="140">
        <v>0</v>
      </c>
      <c r="J48" s="140">
        <v>0</v>
      </c>
      <c r="K48" s="140">
        <f t="shared" si="7"/>
        <v>0</v>
      </c>
      <c r="L48" s="56">
        <v>0</v>
      </c>
      <c r="M48" s="3"/>
      <c r="N48" s="3"/>
    </row>
    <row r="49" spans="1:14" ht="18" customHeight="1">
      <c r="A49" s="41" t="s">
        <v>18</v>
      </c>
      <c r="B49" s="25">
        <v>2275</v>
      </c>
      <c r="C49" s="25">
        <v>200</v>
      </c>
      <c r="D49" s="140">
        <v>0</v>
      </c>
      <c r="E49" s="140"/>
      <c r="F49" s="140">
        <v>0</v>
      </c>
      <c r="G49" s="140">
        <v>0</v>
      </c>
      <c r="H49" s="140">
        <v>0</v>
      </c>
      <c r="I49" s="140">
        <v>0</v>
      </c>
      <c r="J49" s="140">
        <v>0</v>
      </c>
      <c r="K49" s="140">
        <f t="shared" si="7"/>
        <v>0</v>
      </c>
      <c r="L49" s="56">
        <v>0</v>
      </c>
      <c r="M49" s="3"/>
      <c r="N49" s="3"/>
    </row>
    <row r="50" spans="1:14" ht="18.75" customHeight="1" hidden="1">
      <c r="A50" s="41" t="s">
        <v>18</v>
      </c>
      <c r="B50" s="25">
        <v>1166</v>
      </c>
      <c r="C50" s="25">
        <v>220</v>
      </c>
      <c r="D50" s="139">
        <v>0</v>
      </c>
      <c r="E50" s="139"/>
      <c r="F50" s="139">
        <v>0</v>
      </c>
      <c r="G50" s="139">
        <v>0</v>
      </c>
      <c r="H50" s="139">
        <v>0</v>
      </c>
      <c r="I50" s="139">
        <v>0</v>
      </c>
      <c r="J50" s="139">
        <v>0</v>
      </c>
      <c r="K50" s="136">
        <f t="shared" si="7"/>
        <v>0</v>
      </c>
      <c r="L50" s="56">
        <v>0</v>
      </c>
      <c r="M50" s="3"/>
      <c r="N50" s="3"/>
    </row>
    <row r="51" spans="1:14" ht="18.75" customHeight="1">
      <c r="A51" s="41" t="s">
        <v>141</v>
      </c>
      <c r="B51" s="25">
        <v>2276</v>
      </c>
      <c r="C51" s="25">
        <v>210</v>
      </c>
      <c r="D51" s="139">
        <v>0</v>
      </c>
      <c r="E51" s="139"/>
      <c r="F51" s="139">
        <v>0</v>
      </c>
      <c r="G51" s="139">
        <v>0</v>
      </c>
      <c r="H51" s="139">
        <v>0</v>
      </c>
      <c r="I51" s="139">
        <v>0</v>
      </c>
      <c r="J51" s="139">
        <v>0</v>
      </c>
      <c r="K51" s="136">
        <f t="shared" si="7"/>
        <v>0</v>
      </c>
      <c r="L51" s="56"/>
      <c r="M51" s="3"/>
      <c r="N51" s="3"/>
    </row>
    <row r="52" spans="1:14" s="10" customFormat="1" ht="29.25" customHeight="1">
      <c r="A52" s="43" t="s">
        <v>118</v>
      </c>
      <c r="B52" s="107">
        <v>2280</v>
      </c>
      <c r="C52" s="107">
        <v>220</v>
      </c>
      <c r="D52" s="136">
        <f>D53+D54</f>
        <v>0</v>
      </c>
      <c r="E52" s="136">
        <f aca="true" t="shared" si="8" ref="E52:K52">E53+E54</f>
        <v>0</v>
      </c>
      <c r="F52" s="136">
        <v>0</v>
      </c>
      <c r="G52" s="136">
        <f t="shared" si="8"/>
        <v>0</v>
      </c>
      <c r="H52" s="136">
        <f t="shared" si="8"/>
        <v>0</v>
      </c>
      <c r="I52" s="136">
        <f t="shared" si="8"/>
        <v>0</v>
      </c>
      <c r="J52" s="136">
        <f t="shared" si="8"/>
        <v>0</v>
      </c>
      <c r="K52" s="136">
        <f t="shared" si="8"/>
        <v>0</v>
      </c>
      <c r="L52" s="57">
        <v>0</v>
      </c>
      <c r="M52" s="9"/>
      <c r="N52" s="9"/>
    </row>
    <row r="53" spans="1:14" s="24" customFormat="1" ht="28.5">
      <c r="A53" s="44" t="s">
        <v>59</v>
      </c>
      <c r="B53" s="25">
        <v>2281</v>
      </c>
      <c r="C53" s="25">
        <v>230</v>
      </c>
      <c r="D53" s="134">
        <v>0</v>
      </c>
      <c r="E53" s="134"/>
      <c r="F53" s="134">
        <v>0</v>
      </c>
      <c r="G53" s="134">
        <v>0</v>
      </c>
      <c r="H53" s="134">
        <v>0</v>
      </c>
      <c r="I53" s="134">
        <v>0</v>
      </c>
      <c r="J53" s="134">
        <v>0</v>
      </c>
      <c r="K53" s="140">
        <f t="shared" si="7"/>
        <v>0</v>
      </c>
      <c r="L53" s="56">
        <f>L56</f>
        <v>0</v>
      </c>
      <c r="M53" s="23"/>
      <c r="N53" s="23"/>
    </row>
    <row r="54" spans="1:14" s="24" customFormat="1" ht="32.25" customHeight="1">
      <c r="A54" s="44" t="s">
        <v>100</v>
      </c>
      <c r="B54" s="25">
        <v>2282</v>
      </c>
      <c r="C54" s="25">
        <v>240</v>
      </c>
      <c r="D54" s="134">
        <v>0</v>
      </c>
      <c r="E54" s="134"/>
      <c r="F54" s="134">
        <v>0</v>
      </c>
      <c r="G54" s="134">
        <v>0</v>
      </c>
      <c r="H54" s="134">
        <v>0</v>
      </c>
      <c r="I54" s="134">
        <v>0</v>
      </c>
      <c r="J54" s="134">
        <v>0</v>
      </c>
      <c r="K54" s="140">
        <f t="shared" si="7"/>
        <v>0</v>
      </c>
      <c r="L54" s="56">
        <v>0</v>
      </c>
      <c r="M54" s="23"/>
      <c r="N54" s="23"/>
    </row>
    <row r="55" spans="1:14" ht="15.75" customHeight="1">
      <c r="A55" s="115" t="s">
        <v>119</v>
      </c>
      <c r="B55" s="105">
        <v>2400</v>
      </c>
      <c r="C55" s="105">
        <v>250</v>
      </c>
      <c r="D55" s="141">
        <f>D56+D57</f>
        <v>0</v>
      </c>
      <c r="E55" s="141">
        <f aca="true" t="shared" si="9" ref="E55:K55">E56+E57</f>
        <v>0</v>
      </c>
      <c r="F55" s="141">
        <f t="shared" si="9"/>
        <v>0</v>
      </c>
      <c r="G55" s="141">
        <f t="shared" si="9"/>
        <v>0</v>
      </c>
      <c r="H55" s="141">
        <f t="shared" si="9"/>
        <v>0</v>
      </c>
      <c r="I55" s="141">
        <f t="shared" si="9"/>
        <v>0</v>
      </c>
      <c r="J55" s="141">
        <f t="shared" si="9"/>
        <v>0</v>
      </c>
      <c r="K55" s="141">
        <f t="shared" si="9"/>
        <v>0</v>
      </c>
      <c r="L55" s="56">
        <v>0</v>
      </c>
      <c r="M55" s="3"/>
      <c r="N55" s="3"/>
    </row>
    <row r="56" spans="1:14" s="10" customFormat="1" ht="15" customHeight="1">
      <c r="A56" s="116" t="s">
        <v>120</v>
      </c>
      <c r="B56" s="107">
        <v>2410</v>
      </c>
      <c r="C56" s="107">
        <v>260</v>
      </c>
      <c r="D56" s="136">
        <f aca="true" t="shared" si="10" ref="D56:K56">D59</f>
        <v>0</v>
      </c>
      <c r="E56" s="136">
        <f t="shared" si="10"/>
        <v>0</v>
      </c>
      <c r="F56" s="136">
        <f t="shared" si="10"/>
        <v>0</v>
      </c>
      <c r="G56" s="136">
        <f t="shared" si="10"/>
        <v>0</v>
      </c>
      <c r="H56" s="136">
        <f t="shared" si="10"/>
        <v>0</v>
      </c>
      <c r="I56" s="136">
        <f t="shared" si="10"/>
        <v>0</v>
      </c>
      <c r="J56" s="136">
        <f t="shared" si="10"/>
        <v>0</v>
      </c>
      <c r="K56" s="136">
        <f t="shared" si="10"/>
        <v>0</v>
      </c>
      <c r="L56" s="55">
        <f>SUM(L57:L59)</f>
        <v>0</v>
      </c>
      <c r="M56" s="9"/>
      <c r="N56" s="9"/>
    </row>
    <row r="57" spans="1:14" s="10" customFormat="1" ht="15">
      <c r="A57" s="116" t="s">
        <v>121</v>
      </c>
      <c r="B57" s="107">
        <v>2420</v>
      </c>
      <c r="C57" s="107">
        <v>270</v>
      </c>
      <c r="D57" s="136">
        <v>0</v>
      </c>
      <c r="E57" s="136"/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v>0</v>
      </c>
      <c r="L57" s="56">
        <v>0</v>
      </c>
      <c r="M57" s="9"/>
      <c r="N57" s="9"/>
    </row>
    <row r="58" spans="1:14" s="10" customFormat="1" ht="15.75">
      <c r="A58" s="115" t="s">
        <v>122</v>
      </c>
      <c r="B58" s="105">
        <v>2600</v>
      </c>
      <c r="C58" s="105">
        <v>280</v>
      </c>
      <c r="D58" s="141">
        <f>D59+D60+D61</f>
        <v>0</v>
      </c>
      <c r="E58" s="141">
        <f aca="true" t="shared" si="11" ref="E58:K58">E59+E60+E61</f>
        <v>0</v>
      </c>
      <c r="F58" s="141">
        <f t="shared" si="11"/>
        <v>0</v>
      </c>
      <c r="G58" s="141">
        <f t="shared" si="11"/>
        <v>0</v>
      </c>
      <c r="H58" s="141">
        <f t="shared" si="11"/>
        <v>0</v>
      </c>
      <c r="I58" s="141">
        <f t="shared" si="11"/>
        <v>0</v>
      </c>
      <c r="J58" s="141">
        <f t="shared" si="11"/>
        <v>0</v>
      </c>
      <c r="K58" s="141">
        <f t="shared" si="11"/>
        <v>0</v>
      </c>
      <c r="L58" s="56">
        <v>0</v>
      </c>
      <c r="M58" s="9"/>
      <c r="N58" s="9"/>
    </row>
    <row r="59" spans="1:14" s="10" customFormat="1" ht="28.5" customHeight="1">
      <c r="A59" s="116" t="s">
        <v>134</v>
      </c>
      <c r="B59" s="107">
        <v>2610</v>
      </c>
      <c r="C59" s="107">
        <v>290</v>
      </c>
      <c r="D59" s="132">
        <f aca="true" t="shared" si="12" ref="D59:L59">SUM(D60:D62)</f>
        <v>0</v>
      </c>
      <c r="E59" s="132">
        <f t="shared" si="12"/>
        <v>0</v>
      </c>
      <c r="F59" s="132">
        <f t="shared" si="12"/>
        <v>0</v>
      </c>
      <c r="G59" s="132">
        <f t="shared" si="12"/>
        <v>0</v>
      </c>
      <c r="H59" s="132">
        <f t="shared" si="12"/>
        <v>0</v>
      </c>
      <c r="I59" s="132">
        <f t="shared" si="12"/>
        <v>0</v>
      </c>
      <c r="J59" s="132">
        <f t="shared" si="12"/>
        <v>0</v>
      </c>
      <c r="K59" s="132">
        <f t="shared" si="12"/>
        <v>0</v>
      </c>
      <c r="L59" s="55">
        <f t="shared" si="12"/>
        <v>0</v>
      </c>
      <c r="M59" s="9"/>
      <c r="N59" s="9"/>
    </row>
    <row r="60" spans="1:14" ht="31.5" customHeight="1">
      <c r="A60" s="116" t="s">
        <v>26</v>
      </c>
      <c r="B60" s="107">
        <v>2620</v>
      </c>
      <c r="C60" s="107">
        <v>300</v>
      </c>
      <c r="D60" s="136">
        <v>0</v>
      </c>
      <c r="E60" s="136"/>
      <c r="F60" s="136">
        <v>0</v>
      </c>
      <c r="G60" s="136">
        <v>0</v>
      </c>
      <c r="H60" s="136">
        <v>0</v>
      </c>
      <c r="I60" s="136">
        <v>0</v>
      </c>
      <c r="J60" s="136">
        <v>0</v>
      </c>
      <c r="K60" s="136">
        <v>0</v>
      </c>
      <c r="L60" s="56">
        <v>0</v>
      </c>
      <c r="M60" s="3"/>
      <c r="N60" s="3"/>
    </row>
    <row r="61" spans="1:14" ht="30.75" customHeight="1">
      <c r="A61" s="116" t="s">
        <v>123</v>
      </c>
      <c r="B61" s="107">
        <v>2630</v>
      </c>
      <c r="C61" s="107">
        <v>310</v>
      </c>
      <c r="D61" s="136">
        <v>0</v>
      </c>
      <c r="E61" s="136"/>
      <c r="F61" s="136">
        <v>0</v>
      </c>
      <c r="G61" s="136">
        <v>0</v>
      </c>
      <c r="H61" s="136">
        <v>0</v>
      </c>
      <c r="I61" s="136">
        <v>0</v>
      </c>
      <c r="J61" s="136">
        <v>0</v>
      </c>
      <c r="K61" s="136">
        <v>0</v>
      </c>
      <c r="L61" s="61">
        <v>0</v>
      </c>
      <c r="M61" s="3"/>
      <c r="N61" s="3"/>
    </row>
    <row r="62" spans="1:14" ht="19.5" customHeight="1">
      <c r="A62" s="109" t="s">
        <v>124</v>
      </c>
      <c r="B62" s="105">
        <v>2700</v>
      </c>
      <c r="C62" s="105">
        <v>320</v>
      </c>
      <c r="D62" s="141">
        <f>D63+D64+D65</f>
        <v>0</v>
      </c>
      <c r="E62" s="141">
        <f aca="true" t="shared" si="13" ref="E62:K62">E63+E64+E65</f>
        <v>0</v>
      </c>
      <c r="F62" s="141">
        <f t="shared" si="13"/>
        <v>0</v>
      </c>
      <c r="G62" s="141">
        <f t="shared" si="13"/>
        <v>0</v>
      </c>
      <c r="H62" s="141">
        <f t="shared" si="13"/>
        <v>0</v>
      </c>
      <c r="I62" s="141">
        <f t="shared" si="13"/>
        <v>0</v>
      </c>
      <c r="J62" s="141">
        <f t="shared" si="13"/>
        <v>0</v>
      </c>
      <c r="K62" s="141">
        <f t="shared" si="13"/>
        <v>0</v>
      </c>
      <c r="L62" s="61">
        <v>0</v>
      </c>
      <c r="M62" s="3"/>
      <c r="N62" s="3"/>
    </row>
    <row r="63" spans="1:14" s="10" customFormat="1" ht="17.25" customHeight="1">
      <c r="A63" s="112" t="s">
        <v>20</v>
      </c>
      <c r="B63" s="107">
        <v>2710</v>
      </c>
      <c r="C63" s="107">
        <v>330</v>
      </c>
      <c r="D63" s="136">
        <v>0</v>
      </c>
      <c r="E63" s="136"/>
      <c r="F63" s="136">
        <v>0</v>
      </c>
      <c r="G63" s="136">
        <v>0</v>
      </c>
      <c r="H63" s="136">
        <v>0</v>
      </c>
      <c r="I63" s="136">
        <v>0</v>
      </c>
      <c r="J63" s="136">
        <v>0</v>
      </c>
      <c r="K63" s="136">
        <v>0</v>
      </c>
      <c r="L63" s="51">
        <v>0</v>
      </c>
      <c r="M63" s="9"/>
      <c r="N63" s="9"/>
    </row>
    <row r="64" spans="1:14" s="1" customFormat="1" ht="15" customHeight="1">
      <c r="A64" s="112" t="s">
        <v>41</v>
      </c>
      <c r="B64" s="107">
        <v>2720</v>
      </c>
      <c r="C64" s="107">
        <v>340</v>
      </c>
      <c r="D64" s="151">
        <f aca="true" t="shared" si="14" ref="D64:L64">SUM(D65,D77,D78)</f>
        <v>0</v>
      </c>
      <c r="E64" s="151">
        <f t="shared" si="14"/>
        <v>0</v>
      </c>
      <c r="F64" s="151">
        <f t="shared" si="14"/>
        <v>0</v>
      </c>
      <c r="G64" s="151">
        <f t="shared" si="14"/>
        <v>0</v>
      </c>
      <c r="H64" s="151">
        <f t="shared" si="14"/>
        <v>0</v>
      </c>
      <c r="I64" s="151">
        <f t="shared" si="14"/>
        <v>0</v>
      </c>
      <c r="J64" s="151">
        <f t="shared" si="14"/>
        <v>0</v>
      </c>
      <c r="K64" s="151">
        <f t="shared" si="14"/>
        <v>0</v>
      </c>
      <c r="L64" s="58">
        <f t="shared" si="14"/>
        <v>0</v>
      </c>
      <c r="M64" s="12"/>
      <c r="N64" s="12"/>
    </row>
    <row r="65" spans="1:14" s="1" customFormat="1" ht="14.25" customHeight="1">
      <c r="A65" s="112" t="s">
        <v>125</v>
      </c>
      <c r="B65" s="107">
        <v>2730</v>
      </c>
      <c r="C65" s="107">
        <v>350</v>
      </c>
      <c r="D65" s="151">
        <v>0</v>
      </c>
      <c r="E65" s="151">
        <f aca="true" t="shared" si="15" ref="E65:L65">SUM(E66:E67,E72)</f>
        <v>0</v>
      </c>
      <c r="F65" s="151">
        <f t="shared" si="15"/>
        <v>0</v>
      </c>
      <c r="G65" s="151">
        <f t="shared" si="15"/>
        <v>0</v>
      </c>
      <c r="H65" s="151">
        <f t="shared" si="15"/>
        <v>0</v>
      </c>
      <c r="I65" s="151">
        <f t="shared" si="15"/>
        <v>0</v>
      </c>
      <c r="J65" s="151">
        <f t="shared" si="15"/>
        <v>0</v>
      </c>
      <c r="K65" s="151">
        <f t="shared" si="15"/>
        <v>0</v>
      </c>
      <c r="L65" s="58">
        <f t="shared" si="15"/>
        <v>0</v>
      </c>
      <c r="M65" s="12"/>
      <c r="N65" s="12"/>
    </row>
    <row r="66" spans="1:14" s="10" customFormat="1" ht="16.5" customHeight="1">
      <c r="A66" s="109" t="s">
        <v>126</v>
      </c>
      <c r="B66" s="105">
        <v>2800</v>
      </c>
      <c r="C66" s="105">
        <v>360</v>
      </c>
      <c r="D66" s="141"/>
      <c r="E66" s="141"/>
      <c r="F66" s="141">
        <v>0</v>
      </c>
      <c r="G66" s="141">
        <v>0</v>
      </c>
      <c r="H66" s="141">
        <v>0</v>
      </c>
      <c r="I66" s="141">
        <v>0</v>
      </c>
      <c r="J66" s="141">
        <v>0</v>
      </c>
      <c r="K66" s="141">
        <v>0</v>
      </c>
      <c r="L66" s="51">
        <v>0</v>
      </c>
      <c r="M66" s="9"/>
      <c r="N66" s="9"/>
    </row>
    <row r="67" spans="1:14" s="10" customFormat="1" ht="15.75" customHeight="1">
      <c r="A67" s="118" t="s">
        <v>21</v>
      </c>
      <c r="B67" s="29">
        <v>3000</v>
      </c>
      <c r="C67" s="29">
        <v>370</v>
      </c>
      <c r="D67" s="207">
        <f>D68+D91</f>
        <v>0</v>
      </c>
      <c r="E67" s="207">
        <f aca="true" t="shared" si="16" ref="E67:K67">E68+E91</f>
        <v>0</v>
      </c>
      <c r="F67" s="207">
        <f t="shared" si="16"/>
        <v>0</v>
      </c>
      <c r="G67" s="207">
        <f t="shared" si="16"/>
        <v>0</v>
      </c>
      <c r="H67" s="207">
        <f t="shared" si="16"/>
        <v>0</v>
      </c>
      <c r="I67" s="207">
        <f t="shared" si="16"/>
        <v>0</v>
      </c>
      <c r="J67" s="207">
        <f t="shared" si="16"/>
        <v>0</v>
      </c>
      <c r="K67" s="207">
        <f t="shared" si="16"/>
        <v>0</v>
      </c>
      <c r="L67" s="51">
        <v>0</v>
      </c>
      <c r="M67" s="9"/>
      <c r="N67" s="9"/>
    </row>
    <row r="68" spans="1:14" ht="14.25" customHeight="1">
      <c r="A68" s="45" t="s">
        <v>22</v>
      </c>
      <c r="B68" s="29">
        <v>3100</v>
      </c>
      <c r="C68" s="29">
        <v>380</v>
      </c>
      <c r="D68" s="141">
        <f>D69+D70+D75+D79+D89+D90</f>
        <v>0</v>
      </c>
      <c r="E68" s="141">
        <f aca="true" t="shared" si="17" ref="E68:K68">E69+E70+E75+E79+E89+E90</f>
        <v>0</v>
      </c>
      <c r="F68" s="141">
        <f t="shared" si="17"/>
        <v>0</v>
      </c>
      <c r="G68" s="141">
        <f t="shared" si="17"/>
        <v>0</v>
      </c>
      <c r="H68" s="141">
        <f t="shared" si="17"/>
        <v>0</v>
      </c>
      <c r="I68" s="141">
        <f t="shared" si="17"/>
        <v>0</v>
      </c>
      <c r="J68" s="141">
        <f t="shared" si="17"/>
        <v>0</v>
      </c>
      <c r="K68" s="141">
        <f t="shared" si="17"/>
        <v>0</v>
      </c>
      <c r="L68" s="51">
        <v>0</v>
      </c>
      <c r="M68" s="3"/>
      <c r="N68" s="3"/>
    </row>
    <row r="69" spans="1:14" ht="29.25" customHeight="1">
      <c r="A69" s="116" t="s">
        <v>23</v>
      </c>
      <c r="B69" s="107">
        <v>3110</v>
      </c>
      <c r="C69" s="107">
        <v>390</v>
      </c>
      <c r="D69" s="136">
        <v>0</v>
      </c>
      <c r="E69" s="136"/>
      <c r="F69" s="136">
        <v>0</v>
      </c>
      <c r="G69" s="136">
        <v>0</v>
      </c>
      <c r="H69" s="136">
        <v>0</v>
      </c>
      <c r="I69" s="136">
        <v>0</v>
      </c>
      <c r="J69" s="136">
        <v>0</v>
      </c>
      <c r="K69" s="136">
        <v>0</v>
      </c>
      <c r="L69" s="54">
        <v>0</v>
      </c>
      <c r="M69" s="3"/>
      <c r="N69" s="3"/>
    </row>
    <row r="70" spans="1:14" ht="15" customHeight="1" thickBot="1">
      <c r="A70" s="112" t="s">
        <v>24</v>
      </c>
      <c r="B70" s="107">
        <v>3120</v>
      </c>
      <c r="C70" s="107">
        <v>400</v>
      </c>
      <c r="D70" s="136">
        <f>D71+D73</f>
        <v>0</v>
      </c>
      <c r="E70" s="136">
        <f aca="true" t="shared" si="18" ref="E70:K70">E71+E73</f>
        <v>0</v>
      </c>
      <c r="F70" s="136">
        <f t="shared" si="18"/>
        <v>0</v>
      </c>
      <c r="G70" s="136">
        <f t="shared" si="18"/>
        <v>0</v>
      </c>
      <c r="H70" s="136">
        <f t="shared" si="18"/>
        <v>0</v>
      </c>
      <c r="I70" s="136">
        <f t="shared" si="18"/>
        <v>0</v>
      </c>
      <c r="J70" s="136">
        <f t="shared" si="18"/>
        <v>0</v>
      </c>
      <c r="K70" s="136">
        <f t="shared" si="18"/>
        <v>0</v>
      </c>
      <c r="L70" s="51">
        <v>0</v>
      </c>
      <c r="M70" s="3"/>
      <c r="N70" s="3"/>
    </row>
    <row r="71" spans="1:14" ht="14.25" customHeight="1" thickTop="1">
      <c r="A71" s="117" t="s">
        <v>127</v>
      </c>
      <c r="B71" s="114">
        <v>3121</v>
      </c>
      <c r="C71" s="114">
        <v>410</v>
      </c>
      <c r="D71" s="138">
        <v>0</v>
      </c>
      <c r="E71" s="138"/>
      <c r="F71" s="138">
        <v>0</v>
      </c>
      <c r="G71" s="138">
        <v>0</v>
      </c>
      <c r="H71" s="138">
        <v>0</v>
      </c>
      <c r="I71" s="138">
        <v>0</v>
      </c>
      <c r="J71" s="138">
        <v>0</v>
      </c>
      <c r="K71" s="138">
        <v>0</v>
      </c>
      <c r="L71" s="50">
        <v>10</v>
      </c>
      <c r="M71" s="3"/>
      <c r="N71" s="3"/>
    </row>
    <row r="72" spans="1:14" s="10" customFormat="1" ht="16.5" customHeight="1" hidden="1">
      <c r="A72" s="113" t="s">
        <v>27</v>
      </c>
      <c r="B72" s="114">
        <v>2122</v>
      </c>
      <c r="C72" s="114"/>
      <c r="D72" s="132">
        <f aca="true" t="shared" si="19" ref="D72:L72">SUM(D73:D76)</f>
        <v>0</v>
      </c>
      <c r="E72" s="132">
        <f t="shared" si="19"/>
        <v>0</v>
      </c>
      <c r="F72" s="132">
        <f t="shared" si="19"/>
        <v>0</v>
      </c>
      <c r="G72" s="132">
        <f t="shared" si="19"/>
        <v>0</v>
      </c>
      <c r="H72" s="132">
        <f t="shared" si="19"/>
        <v>0</v>
      </c>
      <c r="I72" s="132">
        <f t="shared" si="19"/>
        <v>0</v>
      </c>
      <c r="J72" s="132">
        <f t="shared" si="19"/>
        <v>0</v>
      </c>
      <c r="K72" s="132">
        <f t="shared" si="19"/>
        <v>0</v>
      </c>
      <c r="L72" s="55">
        <f t="shared" si="19"/>
        <v>0</v>
      </c>
      <c r="M72" s="9"/>
      <c r="N72" s="9"/>
    </row>
    <row r="73" spans="1:14" ht="15">
      <c r="A73" s="119" t="s">
        <v>128</v>
      </c>
      <c r="B73" s="114">
        <v>3122</v>
      </c>
      <c r="C73" s="114">
        <v>420</v>
      </c>
      <c r="D73" s="134">
        <v>0</v>
      </c>
      <c r="E73" s="134"/>
      <c r="F73" s="134">
        <v>0</v>
      </c>
      <c r="G73" s="134">
        <v>0</v>
      </c>
      <c r="H73" s="134">
        <v>0</v>
      </c>
      <c r="I73" s="134">
        <v>0</v>
      </c>
      <c r="J73" s="134">
        <v>0</v>
      </c>
      <c r="K73" s="134">
        <v>0</v>
      </c>
      <c r="L73" s="51">
        <v>0</v>
      </c>
      <c r="M73" s="3"/>
      <c r="N73" s="3"/>
    </row>
    <row r="74" spans="1:14" ht="15" hidden="1">
      <c r="A74" s="35"/>
      <c r="B74" s="36"/>
      <c r="C74" s="36"/>
      <c r="D74" s="134">
        <v>0</v>
      </c>
      <c r="E74" s="134"/>
      <c r="F74" s="134">
        <v>0</v>
      </c>
      <c r="G74" s="134">
        <v>0</v>
      </c>
      <c r="H74" s="134">
        <v>0</v>
      </c>
      <c r="I74" s="134">
        <v>0</v>
      </c>
      <c r="J74" s="134">
        <v>0</v>
      </c>
      <c r="K74" s="134">
        <v>0</v>
      </c>
      <c r="L74" s="51">
        <v>0</v>
      </c>
      <c r="M74" s="3"/>
      <c r="N74" s="3"/>
    </row>
    <row r="75" spans="1:14" ht="15" customHeight="1">
      <c r="A75" s="120" t="s">
        <v>77</v>
      </c>
      <c r="B75" s="107">
        <v>3130</v>
      </c>
      <c r="C75" s="107">
        <v>430</v>
      </c>
      <c r="D75" s="136">
        <f>D76+D78</f>
        <v>0</v>
      </c>
      <c r="E75" s="136">
        <f aca="true" t="shared" si="20" ref="E75:K75">E76+E78</f>
        <v>0</v>
      </c>
      <c r="F75" s="136">
        <f t="shared" si="20"/>
        <v>0</v>
      </c>
      <c r="G75" s="136">
        <f t="shared" si="20"/>
        <v>0</v>
      </c>
      <c r="H75" s="136">
        <f t="shared" si="20"/>
        <v>0</v>
      </c>
      <c r="I75" s="136">
        <f t="shared" si="20"/>
        <v>0</v>
      </c>
      <c r="J75" s="136">
        <f t="shared" si="20"/>
        <v>0</v>
      </c>
      <c r="K75" s="136">
        <f t="shared" si="20"/>
        <v>0</v>
      </c>
      <c r="L75" s="51">
        <v>0</v>
      </c>
      <c r="M75" s="3"/>
      <c r="N75" s="3"/>
    </row>
    <row r="76" spans="1:14" ht="14.25" customHeight="1">
      <c r="A76" s="40" t="s">
        <v>129</v>
      </c>
      <c r="B76" s="25">
        <v>3131</v>
      </c>
      <c r="C76" s="25">
        <v>440</v>
      </c>
      <c r="D76" s="134">
        <v>0</v>
      </c>
      <c r="E76" s="134"/>
      <c r="F76" s="134">
        <v>0</v>
      </c>
      <c r="G76" s="134">
        <v>0</v>
      </c>
      <c r="H76" s="134">
        <v>0</v>
      </c>
      <c r="I76" s="134">
        <v>0</v>
      </c>
      <c r="J76" s="134">
        <v>0</v>
      </c>
      <c r="K76" s="134">
        <v>0</v>
      </c>
      <c r="L76" s="51">
        <v>0</v>
      </c>
      <c r="M76" s="3"/>
      <c r="N76" s="3"/>
    </row>
    <row r="77" spans="1:14" ht="16.5" customHeight="1" hidden="1">
      <c r="A77" s="40" t="s">
        <v>78</v>
      </c>
      <c r="B77" s="25">
        <v>2132</v>
      </c>
      <c r="C77" s="25"/>
      <c r="D77" s="134">
        <v>0</v>
      </c>
      <c r="E77" s="134"/>
      <c r="F77" s="134">
        <v>0</v>
      </c>
      <c r="G77" s="134">
        <v>0</v>
      </c>
      <c r="H77" s="134">
        <v>0</v>
      </c>
      <c r="I77" s="134">
        <v>0</v>
      </c>
      <c r="J77" s="134">
        <v>0</v>
      </c>
      <c r="K77" s="134">
        <v>0</v>
      </c>
      <c r="L77" s="56">
        <v>0</v>
      </c>
      <c r="M77" s="3"/>
      <c r="N77" s="3"/>
    </row>
    <row r="78" spans="1:14" ht="14.25" customHeight="1">
      <c r="A78" s="40" t="s">
        <v>79</v>
      </c>
      <c r="B78" s="25">
        <v>3132</v>
      </c>
      <c r="C78" s="25">
        <v>450</v>
      </c>
      <c r="D78" s="134">
        <v>0</v>
      </c>
      <c r="E78" s="134"/>
      <c r="F78" s="134">
        <v>0</v>
      </c>
      <c r="G78" s="134">
        <v>0</v>
      </c>
      <c r="H78" s="134">
        <v>0</v>
      </c>
      <c r="I78" s="134">
        <v>0</v>
      </c>
      <c r="J78" s="134">
        <v>0</v>
      </c>
      <c r="K78" s="134">
        <v>0</v>
      </c>
      <c r="L78" s="56">
        <v>0</v>
      </c>
      <c r="M78" s="3"/>
      <c r="N78" s="3"/>
    </row>
    <row r="79" spans="1:14" ht="15" customHeight="1">
      <c r="A79" s="120" t="s">
        <v>60</v>
      </c>
      <c r="B79" s="107">
        <v>3140</v>
      </c>
      <c r="C79" s="107">
        <v>460</v>
      </c>
      <c r="D79" s="208">
        <f>D80+D82+D88</f>
        <v>0</v>
      </c>
      <c r="E79" s="208">
        <f aca="true" t="shared" si="21" ref="E79:K79">E80+E82+E88</f>
        <v>0</v>
      </c>
      <c r="F79" s="208">
        <f t="shared" si="21"/>
        <v>0</v>
      </c>
      <c r="G79" s="208">
        <f t="shared" si="21"/>
        <v>0</v>
      </c>
      <c r="H79" s="208">
        <f t="shared" si="21"/>
        <v>0</v>
      </c>
      <c r="I79" s="208">
        <f t="shared" si="21"/>
        <v>0</v>
      </c>
      <c r="J79" s="208">
        <f t="shared" si="21"/>
        <v>0</v>
      </c>
      <c r="K79" s="208">
        <f t="shared" si="21"/>
        <v>0</v>
      </c>
      <c r="L79" s="60" t="s">
        <v>46</v>
      </c>
      <c r="M79" s="3"/>
      <c r="N79" s="3"/>
    </row>
    <row r="80" spans="1:14" ht="15.75" customHeight="1">
      <c r="A80" s="40" t="s">
        <v>130</v>
      </c>
      <c r="B80" s="25">
        <v>3141</v>
      </c>
      <c r="C80" s="25">
        <v>470</v>
      </c>
      <c r="D80" s="213">
        <v>0</v>
      </c>
      <c r="E80" s="213">
        <v>0</v>
      </c>
      <c r="F80" s="213">
        <v>0</v>
      </c>
      <c r="G80" s="213">
        <v>0</v>
      </c>
      <c r="H80" s="213">
        <v>0</v>
      </c>
      <c r="I80" s="213">
        <v>0</v>
      </c>
      <c r="J80" s="213">
        <v>0</v>
      </c>
      <c r="K80" s="213">
        <v>0</v>
      </c>
      <c r="L80" s="34"/>
      <c r="M80" s="3"/>
      <c r="N80" s="3"/>
    </row>
    <row r="81" spans="1:12" ht="15.75" customHeight="1" hidden="1" thickTop="1">
      <c r="A81" s="38" t="s">
        <v>61</v>
      </c>
      <c r="B81" s="25">
        <v>2142</v>
      </c>
      <c r="C81" s="25"/>
      <c r="D81" s="213"/>
      <c r="E81" s="213"/>
      <c r="F81" s="213"/>
      <c r="G81" s="213"/>
      <c r="H81" s="213"/>
      <c r="I81" s="213"/>
      <c r="J81" s="213"/>
      <c r="K81" s="213"/>
      <c r="L81" s="50">
        <v>11</v>
      </c>
    </row>
    <row r="82" spans="1:12" ht="16.5" customHeight="1">
      <c r="A82" s="38" t="s">
        <v>131</v>
      </c>
      <c r="B82" s="25">
        <v>3142</v>
      </c>
      <c r="C82" s="25">
        <v>480</v>
      </c>
      <c r="D82" s="213">
        <v>0</v>
      </c>
      <c r="E82" s="213">
        <v>0</v>
      </c>
      <c r="F82" s="213">
        <v>0</v>
      </c>
      <c r="G82" s="213">
        <v>0</v>
      </c>
      <c r="H82" s="213">
        <v>0</v>
      </c>
      <c r="I82" s="213">
        <v>0</v>
      </c>
      <c r="J82" s="213">
        <v>0</v>
      </c>
      <c r="K82" s="213">
        <v>0</v>
      </c>
      <c r="L82" s="51">
        <v>0</v>
      </c>
    </row>
    <row r="83" spans="1:12" ht="18.75" customHeight="1" hidden="1" thickBot="1">
      <c r="A83" s="38"/>
      <c r="B83" s="85"/>
      <c r="C83" s="85"/>
      <c r="D83" s="147"/>
      <c r="E83" s="147"/>
      <c r="F83" s="147"/>
      <c r="G83" s="147"/>
      <c r="H83" s="147"/>
      <c r="I83" s="147"/>
      <c r="J83" s="147"/>
      <c r="K83" s="148"/>
      <c r="L83" s="51">
        <v>0</v>
      </c>
    </row>
    <row r="84" spans="1:14" ht="15" customHeight="1" hidden="1" thickTop="1">
      <c r="A84" s="38"/>
      <c r="B84" s="85"/>
      <c r="C84" s="85"/>
      <c r="D84" s="149"/>
      <c r="E84" s="149"/>
      <c r="F84" s="149"/>
      <c r="G84" s="149"/>
      <c r="H84" s="149"/>
      <c r="I84" s="149"/>
      <c r="J84" s="149"/>
      <c r="K84" s="149"/>
      <c r="L84" s="51">
        <v>0</v>
      </c>
      <c r="M84" s="6"/>
      <c r="N84" s="6"/>
    </row>
    <row r="85" spans="1:14" ht="15.75" customHeight="1" hidden="1">
      <c r="A85" s="38"/>
      <c r="B85" s="85"/>
      <c r="C85" s="85"/>
      <c r="D85" s="134">
        <v>0</v>
      </c>
      <c r="E85" s="134"/>
      <c r="F85" s="134">
        <v>0</v>
      </c>
      <c r="G85" s="134">
        <v>0</v>
      </c>
      <c r="H85" s="134">
        <v>0</v>
      </c>
      <c r="I85" s="134">
        <v>0</v>
      </c>
      <c r="J85" s="134">
        <v>0</v>
      </c>
      <c r="K85" s="134">
        <v>0</v>
      </c>
      <c r="L85" s="51">
        <v>0</v>
      </c>
      <c r="M85" s="3"/>
      <c r="N85" s="3"/>
    </row>
    <row r="86" spans="1:14" ht="14.25" customHeight="1" hidden="1">
      <c r="A86" s="38"/>
      <c r="B86" s="85"/>
      <c r="C86" s="85"/>
      <c r="D86" s="141">
        <v>0</v>
      </c>
      <c r="E86" s="141"/>
      <c r="F86" s="141">
        <v>0</v>
      </c>
      <c r="G86" s="141">
        <v>0</v>
      </c>
      <c r="H86" s="141">
        <v>0</v>
      </c>
      <c r="I86" s="141">
        <v>0</v>
      </c>
      <c r="J86" s="141">
        <v>0</v>
      </c>
      <c r="K86" s="141">
        <v>0</v>
      </c>
      <c r="L86" s="49">
        <v>0</v>
      </c>
      <c r="M86" s="3"/>
      <c r="N86" s="3"/>
    </row>
    <row r="87" spans="1:14" ht="20.25" customHeight="1" hidden="1">
      <c r="A87" s="33">
        <v>1</v>
      </c>
      <c r="B87" s="25">
        <v>2</v>
      </c>
      <c r="C87" s="25"/>
      <c r="D87" s="141">
        <v>0</v>
      </c>
      <c r="E87" s="141"/>
      <c r="F87" s="141">
        <v>0</v>
      </c>
      <c r="G87" s="141">
        <v>0</v>
      </c>
      <c r="H87" s="141">
        <v>0</v>
      </c>
      <c r="I87" s="141">
        <v>0</v>
      </c>
      <c r="J87" s="141">
        <v>0</v>
      </c>
      <c r="K87" s="141">
        <v>0</v>
      </c>
      <c r="L87" s="49">
        <v>0</v>
      </c>
      <c r="M87" s="3"/>
      <c r="N87" s="3"/>
    </row>
    <row r="88" spans="1:14" ht="15" customHeight="1">
      <c r="A88" s="40" t="s">
        <v>62</v>
      </c>
      <c r="B88" s="25">
        <v>3143</v>
      </c>
      <c r="C88" s="25">
        <v>490</v>
      </c>
      <c r="D88" s="140">
        <v>0</v>
      </c>
      <c r="E88" s="140"/>
      <c r="F88" s="140">
        <v>0</v>
      </c>
      <c r="G88" s="140">
        <v>0</v>
      </c>
      <c r="H88" s="140">
        <v>0</v>
      </c>
      <c r="I88" s="140">
        <v>0</v>
      </c>
      <c r="J88" s="140">
        <v>0</v>
      </c>
      <c r="K88" s="140">
        <v>0</v>
      </c>
      <c r="L88" s="61">
        <f>SUM(L89,L106)</f>
        <v>0</v>
      </c>
      <c r="M88" s="3"/>
      <c r="N88" s="3"/>
    </row>
    <row r="89" spans="1:14" ht="15">
      <c r="A89" s="120" t="s">
        <v>44</v>
      </c>
      <c r="B89" s="107">
        <v>3150</v>
      </c>
      <c r="C89" s="107">
        <v>500</v>
      </c>
      <c r="D89" s="136">
        <v>0</v>
      </c>
      <c r="E89" s="136"/>
      <c r="F89" s="136">
        <v>0</v>
      </c>
      <c r="G89" s="136">
        <v>0</v>
      </c>
      <c r="H89" s="136">
        <v>0</v>
      </c>
      <c r="I89" s="136">
        <v>0</v>
      </c>
      <c r="J89" s="136">
        <v>0</v>
      </c>
      <c r="K89" s="136">
        <v>0</v>
      </c>
      <c r="L89" s="61">
        <f>SUM(L90,L97)</f>
        <v>0</v>
      </c>
      <c r="M89" s="3"/>
      <c r="N89" s="3"/>
    </row>
    <row r="90" spans="1:14" s="1" customFormat="1" ht="15">
      <c r="A90" s="120" t="s">
        <v>63</v>
      </c>
      <c r="B90" s="107">
        <v>3160</v>
      </c>
      <c r="C90" s="107">
        <v>510</v>
      </c>
      <c r="D90" s="136">
        <v>0</v>
      </c>
      <c r="E90" s="136"/>
      <c r="F90" s="136">
        <v>0</v>
      </c>
      <c r="G90" s="136">
        <v>0</v>
      </c>
      <c r="H90" s="136">
        <v>0</v>
      </c>
      <c r="I90" s="136">
        <v>0</v>
      </c>
      <c r="J90" s="136">
        <v>0</v>
      </c>
      <c r="K90" s="136">
        <v>0</v>
      </c>
      <c r="L90" s="62">
        <f>SUM(L91:L96)</f>
        <v>0</v>
      </c>
      <c r="M90" s="12"/>
      <c r="N90" s="12"/>
    </row>
    <row r="91" spans="1:14" s="1" customFormat="1" ht="15.75">
      <c r="A91" s="121" t="s">
        <v>28</v>
      </c>
      <c r="B91" s="105">
        <v>3200</v>
      </c>
      <c r="C91" s="105">
        <v>520</v>
      </c>
      <c r="D91" s="212">
        <f>D92+D93+D94+D95</f>
        <v>0</v>
      </c>
      <c r="E91" s="212">
        <f aca="true" t="shared" si="22" ref="E91:K91">E92+E93+E94+E95</f>
        <v>0</v>
      </c>
      <c r="F91" s="212">
        <f t="shared" si="22"/>
        <v>0</v>
      </c>
      <c r="G91" s="212">
        <f t="shared" si="22"/>
        <v>0</v>
      </c>
      <c r="H91" s="212">
        <f t="shared" si="22"/>
        <v>0</v>
      </c>
      <c r="I91" s="212">
        <f t="shared" si="22"/>
        <v>0</v>
      </c>
      <c r="J91" s="212">
        <f t="shared" si="22"/>
        <v>0</v>
      </c>
      <c r="K91" s="212">
        <f t="shared" si="22"/>
        <v>0</v>
      </c>
      <c r="L91" s="58">
        <f>SUM(L94,L109)</f>
        <v>0</v>
      </c>
      <c r="M91" s="12"/>
      <c r="N91" s="12"/>
    </row>
    <row r="92" spans="1:14" s="1" customFormat="1" ht="29.25">
      <c r="A92" s="120" t="s">
        <v>64</v>
      </c>
      <c r="B92" s="107">
        <v>3210</v>
      </c>
      <c r="C92" s="107">
        <v>530</v>
      </c>
      <c r="D92" s="151">
        <f aca="true" t="shared" si="23" ref="D92:K92">SUM(D96,D105)</f>
        <v>0</v>
      </c>
      <c r="E92" s="151">
        <f t="shared" si="23"/>
        <v>0</v>
      </c>
      <c r="F92" s="151">
        <f t="shared" si="23"/>
        <v>0</v>
      </c>
      <c r="G92" s="151">
        <f t="shared" si="23"/>
        <v>0</v>
      </c>
      <c r="H92" s="151">
        <f t="shared" si="23"/>
        <v>0</v>
      </c>
      <c r="I92" s="151">
        <f t="shared" si="23"/>
        <v>0</v>
      </c>
      <c r="J92" s="151">
        <f t="shared" si="23"/>
        <v>0</v>
      </c>
      <c r="K92" s="168">
        <f t="shared" si="23"/>
        <v>0</v>
      </c>
      <c r="L92" s="58"/>
      <c r="M92" s="12"/>
      <c r="N92" s="12"/>
    </row>
    <row r="93" spans="1:14" s="1" customFormat="1" ht="28.5" customHeight="1">
      <c r="A93" s="122" t="s">
        <v>43</v>
      </c>
      <c r="B93" s="107">
        <v>3220</v>
      </c>
      <c r="C93" s="107">
        <v>540</v>
      </c>
      <c r="D93" s="151">
        <v>0</v>
      </c>
      <c r="E93" s="151"/>
      <c r="F93" s="151">
        <v>0</v>
      </c>
      <c r="G93" s="151">
        <v>0</v>
      </c>
      <c r="H93" s="151">
        <v>0</v>
      </c>
      <c r="I93" s="151">
        <v>0</v>
      </c>
      <c r="J93" s="151">
        <v>0</v>
      </c>
      <c r="K93" s="168">
        <v>0</v>
      </c>
      <c r="L93" s="58"/>
      <c r="M93" s="12"/>
      <c r="N93" s="12"/>
    </row>
    <row r="94" spans="1:14" s="14" customFormat="1" ht="29.25">
      <c r="A94" s="122" t="s">
        <v>132</v>
      </c>
      <c r="B94" s="107">
        <v>3230</v>
      </c>
      <c r="C94" s="107">
        <v>550</v>
      </c>
      <c r="D94" s="161">
        <v>0</v>
      </c>
      <c r="E94" s="161"/>
      <c r="F94" s="161">
        <v>0</v>
      </c>
      <c r="G94" s="161">
        <v>0</v>
      </c>
      <c r="H94" s="161">
        <v>0</v>
      </c>
      <c r="I94" s="161">
        <v>0</v>
      </c>
      <c r="J94" s="161">
        <v>0</v>
      </c>
      <c r="K94" s="161">
        <v>0</v>
      </c>
      <c r="L94" s="99">
        <v>0</v>
      </c>
      <c r="M94" s="13"/>
      <c r="N94" s="13"/>
    </row>
    <row r="95" spans="1:14" s="14" customFormat="1" ht="15.75">
      <c r="A95" s="122" t="s">
        <v>65</v>
      </c>
      <c r="B95" s="107">
        <v>3240</v>
      </c>
      <c r="C95" s="107">
        <v>560</v>
      </c>
      <c r="D95" s="161">
        <f aca="true" t="shared" si="24" ref="D95:K95">SUM(D97,D106)</f>
        <v>0</v>
      </c>
      <c r="E95" s="161">
        <f t="shared" si="24"/>
        <v>0</v>
      </c>
      <c r="F95" s="161">
        <f t="shared" si="24"/>
        <v>0</v>
      </c>
      <c r="G95" s="161">
        <f t="shared" si="24"/>
        <v>0</v>
      </c>
      <c r="H95" s="161">
        <f t="shared" si="24"/>
        <v>0</v>
      </c>
      <c r="I95" s="161">
        <f t="shared" si="24"/>
        <v>0</v>
      </c>
      <c r="J95" s="161">
        <f t="shared" si="24"/>
        <v>0</v>
      </c>
      <c r="K95" s="161">
        <f t="shared" si="24"/>
        <v>0</v>
      </c>
      <c r="L95" s="128"/>
      <c r="M95" s="13"/>
      <c r="N95" s="13"/>
    </row>
    <row r="96" spans="1:14" s="10" customFormat="1" ht="15.75">
      <c r="A96" s="124" t="s">
        <v>29</v>
      </c>
      <c r="B96" s="29">
        <v>4100</v>
      </c>
      <c r="C96" s="29">
        <v>570</v>
      </c>
      <c r="D96" s="145">
        <f>D97</f>
        <v>0</v>
      </c>
      <c r="E96" s="145">
        <f aca="true" t="shared" si="25" ref="E96:K96">E97</f>
        <v>0</v>
      </c>
      <c r="F96" s="145">
        <f t="shared" si="25"/>
        <v>0</v>
      </c>
      <c r="G96" s="145">
        <f t="shared" si="25"/>
        <v>0</v>
      </c>
      <c r="H96" s="145">
        <f t="shared" si="25"/>
        <v>0</v>
      </c>
      <c r="I96" s="145">
        <f t="shared" si="25"/>
        <v>0</v>
      </c>
      <c r="J96" s="145">
        <f t="shared" si="25"/>
        <v>0</v>
      </c>
      <c r="K96" s="145">
        <f t="shared" si="25"/>
        <v>0</v>
      </c>
      <c r="L96" s="51">
        <v>0</v>
      </c>
      <c r="M96" s="9"/>
      <c r="N96" s="9"/>
    </row>
    <row r="97" spans="1:14" ht="15">
      <c r="A97" s="39" t="s">
        <v>30</v>
      </c>
      <c r="B97" s="27">
        <v>4110</v>
      </c>
      <c r="C97" s="27">
        <v>580</v>
      </c>
      <c r="D97" s="136">
        <f>D98+D99+D100</f>
        <v>0</v>
      </c>
      <c r="E97" s="136">
        <f aca="true" t="shared" si="26" ref="E97:K97">E98+E99+E100</f>
        <v>0</v>
      </c>
      <c r="F97" s="136">
        <f t="shared" si="26"/>
        <v>0</v>
      </c>
      <c r="G97" s="136">
        <f t="shared" si="26"/>
        <v>0</v>
      </c>
      <c r="H97" s="136">
        <f t="shared" si="26"/>
        <v>0</v>
      </c>
      <c r="I97" s="136">
        <f t="shared" si="26"/>
        <v>0</v>
      </c>
      <c r="J97" s="136">
        <f t="shared" si="26"/>
        <v>0</v>
      </c>
      <c r="K97" s="136">
        <f t="shared" si="26"/>
        <v>0</v>
      </c>
      <c r="L97" s="51">
        <v>0</v>
      </c>
      <c r="M97" s="3"/>
      <c r="N97" s="3"/>
    </row>
    <row r="98" spans="1:14" ht="27" customHeight="1">
      <c r="A98" s="40" t="s">
        <v>31</v>
      </c>
      <c r="B98" s="25">
        <v>4111</v>
      </c>
      <c r="C98" s="25">
        <v>590</v>
      </c>
      <c r="D98" s="134">
        <v>0</v>
      </c>
      <c r="E98" s="134"/>
      <c r="F98" s="134">
        <v>0</v>
      </c>
      <c r="G98" s="134">
        <v>0</v>
      </c>
      <c r="H98" s="134">
        <v>0</v>
      </c>
      <c r="I98" s="134">
        <v>0</v>
      </c>
      <c r="J98" s="134">
        <v>0</v>
      </c>
      <c r="K98" s="134">
        <v>0</v>
      </c>
      <c r="L98" s="51">
        <v>0</v>
      </c>
      <c r="M98" s="3"/>
      <c r="N98" s="3"/>
    </row>
    <row r="99" spans="1:14" ht="17.25" customHeight="1">
      <c r="A99" s="40" t="s">
        <v>32</v>
      </c>
      <c r="B99" s="25">
        <v>4112</v>
      </c>
      <c r="C99" s="27">
        <v>600</v>
      </c>
      <c r="D99" s="134">
        <v>0</v>
      </c>
      <c r="E99" s="134">
        <v>0</v>
      </c>
      <c r="F99" s="134">
        <v>0</v>
      </c>
      <c r="G99" s="134">
        <v>0</v>
      </c>
      <c r="H99" s="134">
        <v>0</v>
      </c>
      <c r="I99" s="134">
        <v>0</v>
      </c>
      <c r="J99" s="134">
        <v>0</v>
      </c>
      <c r="K99" s="134">
        <v>0</v>
      </c>
      <c r="L99" s="51">
        <v>0</v>
      </c>
      <c r="M99" s="3"/>
      <c r="N99" s="3"/>
    </row>
    <row r="100" spans="1:14" ht="15" customHeight="1">
      <c r="A100" s="40" t="s">
        <v>33</v>
      </c>
      <c r="B100" s="25">
        <v>4113</v>
      </c>
      <c r="C100" s="25">
        <v>610</v>
      </c>
      <c r="D100" s="134">
        <v>0</v>
      </c>
      <c r="E100" s="134">
        <v>0</v>
      </c>
      <c r="F100" s="134">
        <v>0</v>
      </c>
      <c r="G100" s="134">
        <v>0</v>
      </c>
      <c r="H100" s="134">
        <v>0</v>
      </c>
      <c r="I100" s="134">
        <v>0</v>
      </c>
      <c r="J100" s="134">
        <v>0</v>
      </c>
      <c r="K100" s="134">
        <v>0</v>
      </c>
      <c r="L100" s="93"/>
      <c r="M100" s="3"/>
      <c r="N100" s="3"/>
    </row>
    <row r="101" spans="1:14" ht="18.75" customHeight="1" hidden="1">
      <c r="A101" s="120" t="s">
        <v>86</v>
      </c>
      <c r="B101" s="107">
        <v>4120</v>
      </c>
      <c r="C101" s="25">
        <v>600</v>
      </c>
      <c r="D101" s="134">
        <v>0</v>
      </c>
      <c r="E101" s="134">
        <v>0</v>
      </c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93"/>
      <c r="M101" s="3"/>
      <c r="N101" s="3"/>
    </row>
    <row r="102" spans="1:14" ht="17.25" customHeight="1" hidden="1">
      <c r="A102" s="125" t="s">
        <v>34</v>
      </c>
      <c r="B102" s="114">
        <v>4121</v>
      </c>
      <c r="C102" s="25">
        <v>610</v>
      </c>
      <c r="D102" s="134">
        <v>0</v>
      </c>
      <c r="E102" s="134">
        <v>0</v>
      </c>
      <c r="F102" s="134">
        <v>0</v>
      </c>
      <c r="G102" s="134">
        <v>0</v>
      </c>
      <c r="H102" s="134">
        <v>0</v>
      </c>
      <c r="I102" s="134">
        <v>0</v>
      </c>
      <c r="J102" s="134">
        <v>0</v>
      </c>
      <c r="K102" s="134">
        <v>0</v>
      </c>
      <c r="L102" s="93"/>
      <c r="M102" s="3"/>
      <c r="N102" s="3"/>
    </row>
    <row r="103" spans="1:14" ht="11.25" customHeight="1" hidden="1">
      <c r="A103" s="125" t="s">
        <v>87</v>
      </c>
      <c r="B103" s="114">
        <v>4122</v>
      </c>
      <c r="C103" s="107"/>
      <c r="D103" s="134">
        <v>0</v>
      </c>
      <c r="E103" s="134">
        <v>0</v>
      </c>
      <c r="F103" s="134">
        <v>0</v>
      </c>
      <c r="G103" s="134">
        <v>0</v>
      </c>
      <c r="H103" s="134">
        <v>0</v>
      </c>
      <c r="I103" s="134">
        <v>0</v>
      </c>
      <c r="J103" s="134">
        <v>0</v>
      </c>
      <c r="K103" s="134">
        <v>0</v>
      </c>
      <c r="L103" s="93"/>
      <c r="M103" s="3"/>
      <c r="N103" s="3"/>
    </row>
    <row r="104" spans="1:14" ht="17.25" customHeight="1" hidden="1">
      <c r="A104" s="125" t="s">
        <v>36</v>
      </c>
      <c r="B104" s="114">
        <v>4123</v>
      </c>
      <c r="C104" s="114"/>
      <c r="D104" s="134">
        <v>0</v>
      </c>
      <c r="E104" s="134">
        <v>0</v>
      </c>
      <c r="F104" s="134">
        <v>0</v>
      </c>
      <c r="G104" s="134">
        <v>0</v>
      </c>
      <c r="H104" s="134">
        <v>0</v>
      </c>
      <c r="I104" s="134">
        <v>0</v>
      </c>
      <c r="J104" s="134">
        <v>0</v>
      </c>
      <c r="K104" s="134">
        <v>0</v>
      </c>
      <c r="L104" s="93"/>
      <c r="M104" s="3"/>
      <c r="N104" s="3"/>
    </row>
    <row r="105" spans="1:14" s="10" customFormat="1" ht="18" customHeight="1" thickBot="1">
      <c r="A105" s="124" t="s">
        <v>37</v>
      </c>
      <c r="B105" s="105">
        <v>4200</v>
      </c>
      <c r="C105" s="105">
        <v>620</v>
      </c>
      <c r="D105" s="131">
        <f>D106</f>
        <v>0</v>
      </c>
      <c r="E105" s="131">
        <f aca="true" t="shared" si="27" ref="E105:K105">E106</f>
        <v>0</v>
      </c>
      <c r="F105" s="131">
        <f t="shared" si="27"/>
        <v>0</v>
      </c>
      <c r="G105" s="131">
        <f t="shared" si="27"/>
        <v>0</v>
      </c>
      <c r="H105" s="131">
        <f t="shared" si="27"/>
        <v>0</v>
      </c>
      <c r="I105" s="131">
        <f t="shared" si="27"/>
        <v>0</v>
      </c>
      <c r="J105" s="131">
        <f t="shared" si="27"/>
        <v>0</v>
      </c>
      <c r="K105" s="131">
        <f t="shared" si="27"/>
        <v>0</v>
      </c>
      <c r="L105" s="64">
        <v>0</v>
      </c>
      <c r="M105" s="9"/>
      <c r="N105" s="9"/>
    </row>
    <row r="106" spans="1:14" ht="18" customHeight="1">
      <c r="A106" s="86" t="s">
        <v>38</v>
      </c>
      <c r="B106" s="27">
        <v>4210</v>
      </c>
      <c r="C106" s="27">
        <v>630</v>
      </c>
      <c r="D106" s="143">
        <v>0</v>
      </c>
      <c r="E106" s="164"/>
      <c r="F106" s="164">
        <v>0</v>
      </c>
      <c r="G106" s="164">
        <v>0</v>
      </c>
      <c r="H106" s="164">
        <v>0</v>
      </c>
      <c r="I106" s="164">
        <v>0</v>
      </c>
      <c r="J106" s="164">
        <v>0</v>
      </c>
      <c r="K106" s="164">
        <v>0</v>
      </c>
      <c r="L106" s="7"/>
      <c r="M106" s="3"/>
      <c r="N106" s="3"/>
    </row>
    <row r="107" spans="1:14" ht="16.5" customHeight="1" hidden="1">
      <c r="A107" s="126" t="s">
        <v>39</v>
      </c>
      <c r="B107" s="27">
        <v>4220</v>
      </c>
      <c r="C107" s="114"/>
      <c r="D107" s="143">
        <f aca="true" t="shared" si="28" ref="D107:D114">SUM(D108:D110)</f>
        <v>0</v>
      </c>
      <c r="E107" s="165"/>
      <c r="F107" s="165"/>
      <c r="G107" s="165"/>
      <c r="H107" s="165"/>
      <c r="I107" s="165"/>
      <c r="J107" s="165"/>
      <c r="K107" s="165"/>
      <c r="L107" s="7"/>
      <c r="M107" s="3"/>
      <c r="N107" s="3"/>
    </row>
    <row r="108" spans="1:14" ht="16.5" customHeight="1" hidden="1">
      <c r="A108" s="181"/>
      <c r="B108" s="114"/>
      <c r="C108" s="186"/>
      <c r="D108" s="143">
        <f t="shared" si="28"/>
        <v>0</v>
      </c>
      <c r="E108" s="165"/>
      <c r="F108" s="165"/>
      <c r="G108" s="165"/>
      <c r="H108" s="165"/>
      <c r="I108" s="165"/>
      <c r="J108" s="165"/>
      <c r="K108" s="165"/>
      <c r="L108" s="7"/>
      <c r="M108" s="3"/>
      <c r="N108" s="3"/>
    </row>
    <row r="109" spans="1:14" s="1" customFormat="1" ht="20.25" customHeight="1" hidden="1">
      <c r="A109" s="37"/>
      <c r="B109" s="82"/>
      <c r="C109" s="27"/>
      <c r="D109" s="143">
        <f t="shared" si="28"/>
        <v>0</v>
      </c>
      <c r="E109" s="166">
        <f aca="true" t="shared" si="29" ref="E109:K109">SUM(E110:E111)</f>
        <v>0</v>
      </c>
      <c r="F109" s="166">
        <f t="shared" si="29"/>
        <v>0</v>
      </c>
      <c r="G109" s="166">
        <f t="shared" si="29"/>
        <v>0</v>
      </c>
      <c r="H109" s="166">
        <f t="shared" si="29"/>
        <v>0</v>
      </c>
      <c r="I109" s="166">
        <f t="shared" si="29"/>
        <v>0</v>
      </c>
      <c r="J109" s="166">
        <f t="shared" si="29"/>
        <v>0</v>
      </c>
      <c r="K109" s="166">
        <f t="shared" si="29"/>
        <v>0</v>
      </c>
      <c r="L109" s="11"/>
      <c r="M109" s="12"/>
      <c r="N109" s="12"/>
    </row>
    <row r="110" spans="1:14" s="10" customFormat="1" ht="18" customHeight="1" hidden="1">
      <c r="A110" s="21"/>
      <c r="B110" s="81"/>
      <c r="C110" s="114"/>
      <c r="D110" s="143">
        <f t="shared" si="28"/>
        <v>0</v>
      </c>
      <c r="E110" s="167"/>
      <c r="F110" s="167"/>
      <c r="G110" s="167"/>
      <c r="H110" s="167"/>
      <c r="I110" s="167"/>
      <c r="J110" s="167"/>
      <c r="K110" s="167"/>
      <c r="L110" s="8"/>
      <c r="M110" s="9"/>
      <c r="N110" s="9"/>
    </row>
    <row r="111" spans="1:14" s="10" customFormat="1" ht="12.75" customHeight="1" hidden="1">
      <c r="A111" s="20"/>
      <c r="B111" s="81"/>
      <c r="C111" s="81"/>
      <c r="D111" s="143">
        <f t="shared" si="28"/>
        <v>0</v>
      </c>
      <c r="E111" s="167"/>
      <c r="F111" s="167"/>
      <c r="G111" s="167"/>
      <c r="H111" s="167"/>
      <c r="I111" s="167"/>
      <c r="J111" s="167"/>
      <c r="K111" s="167"/>
      <c r="L111" s="8"/>
      <c r="M111" s="9"/>
      <c r="N111" s="9"/>
    </row>
    <row r="112" spans="1:14" s="15" customFormat="1" ht="13.5" customHeight="1" hidden="1">
      <c r="A112" s="22"/>
      <c r="B112" s="16"/>
      <c r="C112" s="81"/>
      <c r="D112" s="143">
        <f t="shared" si="28"/>
        <v>0</v>
      </c>
      <c r="E112" s="156"/>
      <c r="F112" s="156"/>
      <c r="G112" s="156"/>
      <c r="H112" s="156"/>
      <c r="I112" s="156"/>
      <c r="J112" s="156"/>
      <c r="K112" s="156"/>
      <c r="L112" s="17"/>
      <c r="M112" s="18"/>
      <c r="N112" s="18"/>
    </row>
    <row r="113" spans="1:13" ht="16.5" customHeight="1" hidden="1" thickBot="1">
      <c r="A113" s="87"/>
      <c r="B113" s="27"/>
      <c r="C113" s="81"/>
      <c r="D113" s="143">
        <f t="shared" si="28"/>
        <v>0</v>
      </c>
      <c r="E113" s="158"/>
      <c r="F113" s="158">
        <v>117890</v>
      </c>
      <c r="G113" s="158">
        <v>0</v>
      </c>
      <c r="H113" s="158">
        <v>0</v>
      </c>
      <c r="I113" s="158">
        <v>0</v>
      </c>
      <c r="J113" s="158">
        <v>0</v>
      </c>
      <c r="K113" s="158">
        <v>0</v>
      </c>
      <c r="L113" s="17"/>
      <c r="M113" s="18"/>
    </row>
    <row r="114" spans="1:11" ht="16.5" customHeight="1" hidden="1">
      <c r="A114" s="193"/>
      <c r="B114" s="127"/>
      <c r="C114" s="16"/>
      <c r="D114" s="163">
        <f t="shared" si="28"/>
        <v>0</v>
      </c>
      <c r="E114" s="160"/>
      <c r="F114" s="160"/>
      <c r="G114" s="160"/>
      <c r="H114" s="160"/>
      <c r="I114" s="160"/>
      <c r="J114" s="160"/>
      <c r="K114" s="160"/>
    </row>
    <row r="115" spans="1:11" ht="18" customHeight="1">
      <c r="A115" s="119" t="s">
        <v>45</v>
      </c>
      <c r="B115" s="114">
        <v>5000</v>
      </c>
      <c r="C115" s="27">
        <v>640</v>
      </c>
      <c r="D115" s="131" t="s">
        <v>84</v>
      </c>
      <c r="E115" s="131">
        <v>570768</v>
      </c>
      <c r="F115" s="171">
        <v>31600</v>
      </c>
      <c r="G115" s="131" t="s">
        <v>84</v>
      </c>
      <c r="H115" s="131" t="s">
        <v>84</v>
      </c>
      <c r="I115" s="131" t="s">
        <v>84</v>
      </c>
      <c r="J115" s="131" t="s">
        <v>84</v>
      </c>
      <c r="K115" s="131" t="s">
        <v>84</v>
      </c>
    </row>
    <row r="116" spans="1:11" ht="16.5" customHeight="1">
      <c r="A116" s="85" t="s">
        <v>81</v>
      </c>
      <c r="B116" s="25">
        <v>9000</v>
      </c>
      <c r="C116" s="27">
        <v>650</v>
      </c>
      <c r="D116" s="171">
        <v>0</v>
      </c>
      <c r="E116" s="171"/>
      <c r="F116" s="171">
        <v>0</v>
      </c>
      <c r="G116" s="171">
        <v>0</v>
      </c>
      <c r="H116" s="171">
        <v>0</v>
      </c>
      <c r="I116" s="171">
        <v>0</v>
      </c>
      <c r="J116" s="171">
        <v>0</v>
      </c>
      <c r="K116" s="171">
        <v>0</v>
      </c>
    </row>
    <row r="117" spans="1:11" ht="12.75">
      <c r="A117" s="84"/>
      <c r="B117" s="24"/>
      <c r="C117" s="24"/>
      <c r="D117" s="24"/>
      <c r="E117" s="24"/>
      <c r="F117" s="24"/>
      <c r="G117" s="24"/>
      <c r="H117" s="24"/>
      <c r="I117" s="24"/>
      <c r="J117" s="24"/>
      <c r="K117" s="24"/>
    </row>
    <row r="118" ht="12.75" customHeight="1">
      <c r="A118" s="130" t="s">
        <v>97</v>
      </c>
    </row>
    <row r="119" ht="12.75" customHeight="1">
      <c r="A119" s="130"/>
    </row>
    <row r="120" ht="12.75" customHeight="1">
      <c r="A120" s="130"/>
    </row>
    <row r="121" spans="1:9" ht="15.75">
      <c r="A121" s="30" t="s">
        <v>110</v>
      </c>
      <c r="B121" s="48"/>
      <c r="C121" s="48"/>
      <c r="D121" s="31"/>
      <c r="E121" s="31"/>
      <c r="F121" s="31"/>
      <c r="G121" s="48"/>
      <c r="H121" s="48" t="s">
        <v>82</v>
      </c>
      <c r="I121" s="48"/>
    </row>
    <row r="122" spans="1:13" ht="15">
      <c r="A122" s="31"/>
      <c r="B122" s="254" t="s">
        <v>40</v>
      </c>
      <c r="C122" s="254"/>
      <c r="D122" s="31"/>
      <c r="E122" s="31"/>
      <c r="F122" s="31"/>
      <c r="G122" s="254" t="s">
        <v>101</v>
      </c>
      <c r="H122" s="254"/>
      <c r="I122" s="254"/>
      <c r="J122" s="255"/>
      <c r="K122" s="255"/>
      <c r="L122" s="255"/>
      <c r="M122" s="255"/>
    </row>
    <row r="123" spans="1:9" ht="15">
      <c r="A123" s="31"/>
      <c r="B123" s="31"/>
      <c r="C123" s="31"/>
      <c r="D123" s="31"/>
      <c r="E123" s="31"/>
      <c r="F123" s="31"/>
      <c r="G123" s="31"/>
      <c r="H123" s="31"/>
      <c r="I123" s="31"/>
    </row>
    <row r="124" spans="1:9" ht="15.75">
      <c r="A124" s="30" t="s">
        <v>69</v>
      </c>
      <c r="B124" s="48"/>
      <c r="C124" s="48"/>
      <c r="D124" s="31"/>
      <c r="E124" s="31"/>
      <c r="F124" s="31"/>
      <c r="G124" s="48"/>
      <c r="H124" s="48" t="s">
        <v>105</v>
      </c>
      <c r="I124" s="48"/>
    </row>
    <row r="125" spans="1:13" ht="15">
      <c r="A125" s="31"/>
      <c r="B125" s="254" t="s">
        <v>40</v>
      </c>
      <c r="C125" s="254"/>
      <c r="D125" s="31"/>
      <c r="E125" s="31"/>
      <c r="F125" s="31"/>
      <c r="G125" s="254" t="s">
        <v>102</v>
      </c>
      <c r="H125" s="254"/>
      <c r="I125" s="254"/>
      <c r="J125" s="255"/>
      <c r="K125" s="255"/>
      <c r="L125" s="255"/>
      <c r="M125" s="255"/>
    </row>
    <row r="127" ht="12.75">
      <c r="A127" t="s">
        <v>194</v>
      </c>
    </row>
    <row r="129" ht="12.75">
      <c r="A129" s="223"/>
    </row>
  </sheetData>
  <sheetProtection/>
  <mergeCells count="28">
    <mergeCell ref="A12:I12"/>
    <mergeCell ref="C21:C22"/>
    <mergeCell ref="A17:D17"/>
    <mergeCell ref="F17:I17"/>
    <mergeCell ref="I1:K1"/>
    <mergeCell ref="A3:D4"/>
    <mergeCell ref="A7:K7"/>
    <mergeCell ref="A6:K6"/>
    <mergeCell ref="H2:L4"/>
    <mergeCell ref="A16:I16"/>
    <mergeCell ref="J21:J22"/>
    <mergeCell ref="G122:I122"/>
    <mergeCell ref="J122:M122"/>
    <mergeCell ref="I21:I22"/>
    <mergeCell ref="G21:G22"/>
    <mergeCell ref="K21:K22"/>
    <mergeCell ref="L21:L22"/>
    <mergeCell ref="H21:H22"/>
    <mergeCell ref="B122:C122"/>
    <mergeCell ref="D21:D22"/>
    <mergeCell ref="A8:K8"/>
    <mergeCell ref="J125:M125"/>
    <mergeCell ref="B125:C125"/>
    <mergeCell ref="G125:I125"/>
    <mergeCell ref="E21:E22"/>
    <mergeCell ref="F21:F22"/>
    <mergeCell ref="A21:A22"/>
    <mergeCell ref="B21:B22"/>
  </mergeCells>
  <printOptions horizontalCentered="1"/>
  <pageMargins left="0.5905511811023623" right="0.1968503937007874" top="0.9055118110236221" bottom="0.1968503937007874" header="0.6299212598425197" footer="0.15748031496062992"/>
  <pageSetup fitToHeight="10" horizontalDpi="300" verticalDpi="300" orientation="landscape" paperSize="9" scale="62" r:id="rId1"/>
  <rowBreaks count="2" manualBreakCount="2">
    <brk id="54" max="11" man="1"/>
    <brk id="95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V129"/>
  <sheetViews>
    <sheetView view="pageBreakPreview" zoomScaleSheetLayoutView="100" zoomScalePageLayoutView="0" workbookViewId="0" topLeftCell="A91">
      <selection activeCell="A127" sqref="A127"/>
    </sheetView>
  </sheetViews>
  <sheetFormatPr defaultColWidth="9.00390625" defaultRowHeight="12.75"/>
  <cols>
    <col min="1" max="1" width="55.25390625" style="0" customWidth="1"/>
    <col min="2" max="2" width="15.00390625" style="0" customWidth="1"/>
    <col min="3" max="3" width="7.625" style="0" customWidth="1"/>
    <col min="4" max="4" width="17.25390625" style="0" customWidth="1"/>
    <col min="5" max="5" width="13.375" style="0" hidden="1" customWidth="1"/>
    <col min="6" max="6" width="16.75390625" style="0" customWidth="1"/>
    <col min="7" max="7" width="11.75390625" style="0" customWidth="1"/>
    <col min="8" max="8" width="16.625" style="0" customWidth="1"/>
    <col min="9" max="9" width="17.875" style="0" customWidth="1"/>
    <col min="10" max="10" width="16.375" style="0" hidden="1" customWidth="1"/>
    <col min="11" max="11" width="15.00390625" style="0" customWidth="1"/>
    <col min="12" max="12" width="14.25390625" style="0" hidden="1" customWidth="1"/>
    <col min="13" max="13" width="9.75390625" style="0" customWidth="1"/>
    <col min="14" max="14" width="9.625" style="0" customWidth="1"/>
  </cols>
  <sheetData>
    <row r="1" spans="9:13" ht="15" customHeight="1">
      <c r="I1" s="253" t="s">
        <v>142</v>
      </c>
      <c r="J1" s="253"/>
      <c r="K1" s="253"/>
      <c r="L1" s="1"/>
      <c r="M1" s="1"/>
    </row>
    <row r="2" spans="7:15" ht="12.75" customHeight="1">
      <c r="G2" s="5"/>
      <c r="H2" s="251" t="s">
        <v>146</v>
      </c>
      <c r="I2" s="251"/>
      <c r="J2" s="251"/>
      <c r="K2" s="251"/>
      <c r="L2" s="251"/>
      <c r="M2" s="5"/>
      <c r="N2" s="2"/>
      <c r="O2" s="2"/>
    </row>
    <row r="3" spans="1:15" ht="12.75">
      <c r="A3" s="251"/>
      <c r="B3" s="251"/>
      <c r="C3" s="251"/>
      <c r="D3" s="251"/>
      <c r="F3" s="5"/>
      <c r="G3" s="5"/>
      <c r="H3" s="251"/>
      <c r="I3" s="251"/>
      <c r="J3" s="251"/>
      <c r="K3" s="251"/>
      <c r="L3" s="251"/>
      <c r="M3" s="5"/>
      <c r="N3" s="2"/>
      <c r="O3" s="2"/>
    </row>
    <row r="4" spans="1:13" ht="41.25" customHeight="1">
      <c r="A4" s="251"/>
      <c r="B4" s="251"/>
      <c r="C4" s="251"/>
      <c r="D4" s="251"/>
      <c r="F4" s="5"/>
      <c r="G4" s="5"/>
      <c r="H4" s="251"/>
      <c r="I4" s="251"/>
      <c r="J4" s="251"/>
      <c r="K4" s="251"/>
      <c r="L4" s="251"/>
      <c r="M4" s="5"/>
    </row>
    <row r="5" spans="6:13" ht="14.25" customHeight="1">
      <c r="F5" s="5"/>
      <c r="G5" s="5"/>
      <c r="H5" s="5"/>
      <c r="I5" s="5"/>
      <c r="J5" s="5"/>
      <c r="K5" s="19"/>
      <c r="L5" s="5"/>
      <c r="M5" s="5"/>
    </row>
    <row r="6" spans="1:11" ht="15.75">
      <c r="A6" s="252" t="s">
        <v>0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</row>
    <row r="7" spans="1:11" ht="15.75">
      <c r="A7" s="256" t="s">
        <v>153</v>
      </c>
      <c r="B7" s="261"/>
      <c r="C7" s="261"/>
      <c r="D7" s="261"/>
      <c r="E7" s="261"/>
      <c r="F7" s="261"/>
      <c r="G7" s="261"/>
      <c r="H7" s="261"/>
      <c r="I7" s="261"/>
      <c r="J7" s="261"/>
      <c r="K7" s="261"/>
    </row>
    <row r="8" spans="1:11" ht="15.75">
      <c r="A8" s="247" t="s">
        <v>192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</row>
    <row r="9" spans="9:11" ht="12.75">
      <c r="I9" s="98"/>
      <c r="K9" s="6" t="s">
        <v>4</v>
      </c>
    </row>
    <row r="10" spans="1:11" ht="12.75">
      <c r="A10" s="225" t="s">
        <v>174</v>
      </c>
      <c r="B10" s="230"/>
      <c r="C10" s="230"/>
      <c r="D10" s="230"/>
      <c r="E10" s="230"/>
      <c r="F10" s="230"/>
      <c r="G10" s="230"/>
      <c r="H10" s="230"/>
      <c r="I10" t="s">
        <v>1</v>
      </c>
      <c r="K10" s="46" t="s">
        <v>67</v>
      </c>
    </row>
    <row r="11" spans="1:11" ht="12.75">
      <c r="A11" s="225" t="s">
        <v>175</v>
      </c>
      <c r="B11" s="231"/>
      <c r="C11" s="231"/>
      <c r="D11" s="231"/>
      <c r="E11" s="231"/>
      <c r="F11" s="231"/>
      <c r="G11" s="231"/>
      <c r="H11" s="231"/>
      <c r="I11" t="s">
        <v>2</v>
      </c>
      <c r="K11" s="47">
        <v>3510136600</v>
      </c>
    </row>
    <row r="12" spans="1:11" ht="12.75" customHeight="1" hidden="1">
      <c r="A12" s="241" t="s">
        <v>68</v>
      </c>
      <c r="B12" s="241"/>
      <c r="C12" s="241"/>
      <c r="D12" s="241"/>
      <c r="E12" s="241"/>
      <c r="F12" s="241"/>
      <c r="G12" s="241"/>
      <c r="H12" s="241"/>
      <c r="I12" s="241"/>
      <c r="K12" s="47"/>
    </row>
    <row r="13" spans="1:11" ht="12.75">
      <c r="A13" s="129" t="s">
        <v>161</v>
      </c>
      <c r="B13" s="129"/>
      <c r="C13" s="129"/>
      <c r="D13" s="232"/>
      <c r="E13" s="232"/>
      <c r="F13" s="232"/>
      <c r="G13" s="232"/>
      <c r="H13" s="232"/>
      <c r="I13" t="s">
        <v>91</v>
      </c>
      <c r="K13" s="47">
        <v>420</v>
      </c>
    </row>
    <row r="14" spans="1:11" ht="12.75">
      <c r="A14" s="233" t="s">
        <v>162</v>
      </c>
      <c r="B14" s="233"/>
      <c r="C14" s="234"/>
      <c r="D14" s="234"/>
      <c r="E14" s="234"/>
      <c r="F14" s="234"/>
      <c r="G14" s="234"/>
      <c r="H14" s="234"/>
      <c r="I14" s="233"/>
      <c r="K14" s="3"/>
    </row>
    <row r="15" spans="1:11" ht="12.75">
      <c r="A15" s="225" t="s">
        <v>164</v>
      </c>
      <c r="B15" s="225"/>
      <c r="C15" s="231"/>
      <c r="D15" s="231"/>
      <c r="E15" s="231"/>
      <c r="F15" s="231"/>
      <c r="G15" s="231"/>
      <c r="H15" s="231"/>
      <c r="I15" s="225"/>
      <c r="K15" s="3"/>
    </row>
    <row r="16" spans="1:9" ht="12.75">
      <c r="A16" s="263" t="s">
        <v>176</v>
      </c>
      <c r="B16" s="263"/>
      <c r="C16" s="263"/>
      <c r="D16" s="263"/>
      <c r="E16" s="263"/>
      <c r="F16" s="263"/>
      <c r="G16" s="263"/>
      <c r="H16" s="263"/>
      <c r="I16" s="263"/>
    </row>
    <row r="17" spans="1:22" ht="43.5" customHeight="1">
      <c r="A17" s="246" t="s">
        <v>138</v>
      </c>
      <c r="B17" s="246"/>
      <c r="C17" s="246"/>
      <c r="D17" s="246"/>
      <c r="E17" s="225"/>
      <c r="F17" s="264" t="s">
        <v>150</v>
      </c>
      <c r="G17" s="264"/>
      <c r="H17" s="264"/>
      <c r="I17" s="264"/>
      <c r="J17" s="264"/>
      <c r="M17" s="3"/>
      <c r="N17" s="225"/>
      <c r="O17" s="225"/>
      <c r="P17" s="225"/>
      <c r="Q17" s="225"/>
      <c r="R17" s="225"/>
      <c r="S17" s="225"/>
      <c r="T17" s="225"/>
      <c r="U17" s="225"/>
      <c r="V17" s="225"/>
    </row>
    <row r="18" spans="1:13" ht="12.75">
      <c r="A18" s="4" t="s">
        <v>193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57" t="s">
        <v>5</v>
      </c>
      <c r="B21" s="244" t="s">
        <v>92</v>
      </c>
      <c r="C21" s="244" t="s">
        <v>6</v>
      </c>
      <c r="D21" s="244" t="s">
        <v>93</v>
      </c>
      <c r="E21" s="244" t="s">
        <v>7</v>
      </c>
      <c r="F21" s="244" t="s">
        <v>98</v>
      </c>
      <c r="G21" s="244" t="s">
        <v>94</v>
      </c>
      <c r="H21" s="244" t="s">
        <v>95</v>
      </c>
      <c r="I21" s="244" t="s">
        <v>106</v>
      </c>
      <c r="J21" s="244" t="s">
        <v>107</v>
      </c>
      <c r="K21" s="242" t="s">
        <v>96</v>
      </c>
      <c r="L21" s="259" t="s">
        <v>71</v>
      </c>
    </row>
    <row r="22" spans="1:12" ht="62.25" customHeight="1" thickBot="1">
      <c r="A22" s="258"/>
      <c r="B22" s="245"/>
      <c r="C22" s="245"/>
      <c r="D22" s="245"/>
      <c r="E22" s="245"/>
      <c r="F22" s="245"/>
      <c r="G22" s="245"/>
      <c r="H22" s="245"/>
      <c r="I22" s="245"/>
      <c r="J22" s="245"/>
      <c r="K22" s="243"/>
      <c r="L22" s="260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31">
        <f>D25+D67+D96+D105</f>
        <v>0</v>
      </c>
      <c r="E24" s="131">
        <f aca="true" t="shared" si="0" ref="E24:K24">E25+E67+E96+E105</f>
        <v>0</v>
      </c>
      <c r="F24" s="131">
        <f>F27+F30+F33+F34+F44+F115</f>
        <v>0</v>
      </c>
      <c r="G24" s="131">
        <f t="shared" si="0"/>
        <v>0</v>
      </c>
      <c r="H24" s="131">
        <f t="shared" si="0"/>
        <v>0</v>
      </c>
      <c r="I24" s="131">
        <f t="shared" si="0"/>
        <v>0</v>
      </c>
      <c r="J24" s="131">
        <f t="shared" si="0"/>
        <v>0</v>
      </c>
      <c r="K24" s="131">
        <f t="shared" si="0"/>
        <v>0</v>
      </c>
      <c r="L24" s="53">
        <f>L25+L61</f>
        <v>0</v>
      </c>
      <c r="M24" s="3"/>
      <c r="N24" s="3"/>
    </row>
    <row r="25" spans="1:14" ht="27" customHeight="1">
      <c r="A25" s="187" t="s">
        <v>133</v>
      </c>
      <c r="B25" s="29">
        <v>2000</v>
      </c>
      <c r="C25" s="106" t="s">
        <v>47</v>
      </c>
      <c r="D25" s="131">
        <f>D26+D31+D55+D58+D62+D66</f>
        <v>0</v>
      </c>
      <c r="E25" s="131">
        <f aca="true" t="shared" si="1" ref="E25:K25">E26+E31+E55+E58+E62+E66</f>
        <v>0</v>
      </c>
      <c r="F25" s="131">
        <v>0</v>
      </c>
      <c r="G25" s="131">
        <f t="shared" si="1"/>
        <v>0</v>
      </c>
      <c r="H25" s="131">
        <f t="shared" si="1"/>
        <v>0</v>
      </c>
      <c r="I25" s="131">
        <f t="shared" si="1"/>
        <v>0</v>
      </c>
      <c r="J25" s="131">
        <f t="shared" si="1"/>
        <v>0</v>
      </c>
      <c r="K25" s="131">
        <f t="shared" si="1"/>
        <v>0</v>
      </c>
      <c r="L25" s="53">
        <f>L26+L53</f>
        <v>0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0</v>
      </c>
      <c r="E26" s="131">
        <f aca="true" t="shared" si="2" ref="E26:K26">E27+E30</f>
        <v>0</v>
      </c>
      <c r="F26" s="131">
        <v>0</v>
      </c>
      <c r="G26" s="131">
        <f t="shared" si="2"/>
        <v>0</v>
      </c>
      <c r="H26" s="131">
        <f t="shared" si="2"/>
        <v>0</v>
      </c>
      <c r="I26" s="131">
        <f t="shared" si="2"/>
        <v>0</v>
      </c>
      <c r="J26" s="131">
        <f t="shared" si="2"/>
        <v>0</v>
      </c>
      <c r="K26" s="131">
        <f t="shared" si="2"/>
        <v>0</v>
      </c>
      <c r="L26" s="65">
        <f>SUM(L27,L30,L31,L42,L43,L44,L52)</f>
        <v>0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0</v>
      </c>
      <c r="E27" s="132">
        <f aca="true" t="shared" si="3" ref="E27:K27">E28+E29</f>
        <v>0</v>
      </c>
      <c r="F27" s="132"/>
      <c r="G27" s="132">
        <f t="shared" si="3"/>
        <v>0</v>
      </c>
      <c r="H27" s="132">
        <f t="shared" si="3"/>
        <v>0</v>
      </c>
      <c r="I27" s="132">
        <f t="shared" si="3"/>
        <v>0</v>
      </c>
      <c r="J27" s="132">
        <f t="shared" si="3"/>
        <v>0</v>
      </c>
      <c r="K27" s="132">
        <f t="shared" si="3"/>
        <v>0</v>
      </c>
      <c r="L27" s="55">
        <v>0</v>
      </c>
      <c r="M27" s="9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34"/>
      <c r="E28" s="134"/>
      <c r="F28" s="134">
        <v>0</v>
      </c>
      <c r="G28" s="134">
        <v>0</v>
      </c>
      <c r="H28" s="134"/>
      <c r="I28" s="134"/>
      <c r="J28" s="134"/>
      <c r="K28" s="134">
        <f>H28-I28</f>
        <v>0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6"/>
      <c r="E30" s="136"/>
      <c r="F30" s="136"/>
      <c r="G30" s="136"/>
      <c r="H30" s="136"/>
      <c r="I30" s="136"/>
      <c r="J30" s="136"/>
      <c r="K30" s="136">
        <f>H30-I30</f>
        <v>0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D32+D33+D34+D35+D42+D43+D44+D52</f>
        <v>0</v>
      </c>
      <c r="E31" s="131">
        <f aca="true" t="shared" si="4" ref="E31:K31">E32+E33+E34+E35+E42+E43+E44+E52</f>
        <v>0</v>
      </c>
      <c r="F31" s="131">
        <f t="shared" si="4"/>
        <v>0</v>
      </c>
      <c r="G31" s="131">
        <f t="shared" si="4"/>
        <v>0</v>
      </c>
      <c r="H31" s="131">
        <f t="shared" si="4"/>
        <v>0</v>
      </c>
      <c r="I31" s="131">
        <f t="shared" si="4"/>
        <v>0</v>
      </c>
      <c r="J31" s="131">
        <f t="shared" si="4"/>
        <v>0</v>
      </c>
      <c r="K31" s="131">
        <f t="shared" si="4"/>
        <v>0</v>
      </c>
      <c r="L31" s="55">
        <f>SUM(L32:L36,L37:L37)</f>
        <v>0</v>
      </c>
      <c r="M31" s="9"/>
      <c r="N31" s="9"/>
    </row>
    <row r="32" spans="1:14" ht="17.25" customHeight="1">
      <c r="A32" s="179" t="s">
        <v>9</v>
      </c>
      <c r="B32" s="107">
        <v>2210</v>
      </c>
      <c r="C32" s="108" t="s">
        <v>54</v>
      </c>
      <c r="D32" s="136"/>
      <c r="E32" s="136"/>
      <c r="F32" s="136">
        <v>0</v>
      </c>
      <c r="G32" s="136">
        <v>0</v>
      </c>
      <c r="H32" s="136"/>
      <c r="I32" s="136"/>
      <c r="J32" s="136"/>
      <c r="K32" s="136">
        <f>H32-I32</f>
        <v>0</v>
      </c>
      <c r="L32" s="56">
        <v>0</v>
      </c>
      <c r="M32" s="3"/>
      <c r="N32" s="3"/>
    </row>
    <row r="33" spans="1:14" ht="14.25" customHeight="1">
      <c r="A33" s="112" t="s">
        <v>10</v>
      </c>
      <c r="B33" s="107">
        <v>2220</v>
      </c>
      <c r="C33" s="108" t="s">
        <v>55</v>
      </c>
      <c r="D33" s="136">
        <v>0</v>
      </c>
      <c r="E33" s="136"/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f aca="true" t="shared" si="5" ref="K33:K40">H33-I33</f>
        <v>0</v>
      </c>
      <c r="L33" s="56">
        <v>0</v>
      </c>
      <c r="M33" s="3"/>
      <c r="N33" s="3"/>
    </row>
    <row r="34" spans="1:14" ht="15" customHeight="1">
      <c r="A34" s="112" t="s">
        <v>58</v>
      </c>
      <c r="B34" s="107">
        <v>2230</v>
      </c>
      <c r="C34" s="108" t="s">
        <v>56</v>
      </c>
      <c r="D34" s="136">
        <v>0</v>
      </c>
      <c r="E34" s="136"/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f t="shared" si="5"/>
        <v>0</v>
      </c>
      <c r="L34" s="56">
        <v>0</v>
      </c>
      <c r="M34" s="3"/>
      <c r="N34" s="3"/>
    </row>
    <row r="35" spans="1:14" ht="14.25" customHeight="1">
      <c r="A35" s="112" t="s">
        <v>85</v>
      </c>
      <c r="B35" s="107">
        <v>2240</v>
      </c>
      <c r="C35" s="108" t="s">
        <v>57</v>
      </c>
      <c r="D35" s="136">
        <v>0</v>
      </c>
      <c r="E35" s="136"/>
      <c r="F35" s="136">
        <v>0</v>
      </c>
      <c r="G35" s="136">
        <v>0</v>
      </c>
      <c r="H35" s="136">
        <v>0</v>
      </c>
      <c r="I35" s="136">
        <v>0</v>
      </c>
      <c r="J35" s="136">
        <v>0</v>
      </c>
      <c r="K35" s="136">
        <f t="shared" si="5"/>
        <v>0</v>
      </c>
      <c r="L35" s="56">
        <v>0</v>
      </c>
      <c r="M35" s="3"/>
      <c r="N35" s="3"/>
    </row>
    <row r="36" spans="1:14" ht="15" hidden="1">
      <c r="A36" s="44"/>
      <c r="B36" s="25"/>
      <c r="C36" s="26"/>
      <c r="D36" s="136">
        <v>0</v>
      </c>
      <c r="E36" s="136"/>
      <c r="F36" s="136">
        <v>0</v>
      </c>
      <c r="G36" s="136">
        <v>0</v>
      </c>
      <c r="H36" s="136">
        <v>0</v>
      </c>
      <c r="I36" s="136">
        <v>0</v>
      </c>
      <c r="J36" s="136">
        <v>0</v>
      </c>
      <c r="K36" s="136">
        <f t="shared" si="5"/>
        <v>0</v>
      </c>
      <c r="L36" s="56">
        <v>0</v>
      </c>
      <c r="M36" s="3"/>
      <c r="N36" s="3"/>
    </row>
    <row r="37" spans="1:14" ht="14.25" customHeight="1" hidden="1">
      <c r="A37" s="41" t="s">
        <v>76</v>
      </c>
      <c r="B37" s="25">
        <v>1136</v>
      </c>
      <c r="C37" s="26"/>
      <c r="D37" s="136">
        <v>0</v>
      </c>
      <c r="E37" s="136"/>
      <c r="F37" s="136">
        <v>0</v>
      </c>
      <c r="G37" s="136">
        <v>0</v>
      </c>
      <c r="H37" s="136">
        <v>0</v>
      </c>
      <c r="I37" s="136">
        <v>0</v>
      </c>
      <c r="J37" s="136">
        <v>0</v>
      </c>
      <c r="K37" s="136">
        <f t="shared" si="5"/>
        <v>0</v>
      </c>
      <c r="L37" s="56">
        <v>0</v>
      </c>
      <c r="M37" s="3"/>
      <c r="N37" s="3"/>
    </row>
    <row r="38" spans="1:14" ht="28.5" hidden="1">
      <c r="A38" s="44" t="s">
        <v>11</v>
      </c>
      <c r="B38" s="25">
        <v>1137</v>
      </c>
      <c r="C38" s="25"/>
      <c r="D38" s="136">
        <v>0</v>
      </c>
      <c r="E38" s="136"/>
      <c r="F38" s="136">
        <v>0</v>
      </c>
      <c r="G38" s="136">
        <v>0</v>
      </c>
      <c r="H38" s="136">
        <v>0</v>
      </c>
      <c r="I38" s="136">
        <v>0</v>
      </c>
      <c r="J38" s="136">
        <v>0</v>
      </c>
      <c r="K38" s="136">
        <f t="shared" si="5"/>
        <v>0</v>
      </c>
      <c r="L38" s="56">
        <v>0</v>
      </c>
      <c r="M38" s="3"/>
      <c r="N38" s="3"/>
    </row>
    <row r="39" spans="1:14" ht="15" customHeight="1" hidden="1">
      <c r="A39" s="41" t="s">
        <v>25</v>
      </c>
      <c r="B39" s="25">
        <v>1138</v>
      </c>
      <c r="C39" s="25"/>
      <c r="D39" s="136">
        <v>0</v>
      </c>
      <c r="E39" s="136"/>
      <c r="F39" s="136">
        <v>0</v>
      </c>
      <c r="G39" s="136">
        <v>0</v>
      </c>
      <c r="H39" s="136">
        <v>0</v>
      </c>
      <c r="I39" s="136">
        <v>0</v>
      </c>
      <c r="J39" s="136">
        <v>0</v>
      </c>
      <c r="K39" s="136">
        <f t="shared" si="5"/>
        <v>0</v>
      </c>
      <c r="L39" s="56">
        <v>0</v>
      </c>
      <c r="M39" s="3"/>
      <c r="N39" s="3"/>
    </row>
    <row r="40" spans="1:14" ht="15.75" customHeight="1" hidden="1" thickBot="1">
      <c r="A40" s="41" t="s">
        <v>12</v>
      </c>
      <c r="B40" s="25">
        <v>1139</v>
      </c>
      <c r="C40" s="25"/>
      <c r="D40" s="136"/>
      <c r="E40" s="136"/>
      <c r="F40" s="136">
        <v>0</v>
      </c>
      <c r="G40" s="136">
        <v>0</v>
      </c>
      <c r="H40" s="136"/>
      <c r="I40" s="136"/>
      <c r="J40" s="136"/>
      <c r="K40" s="136">
        <f t="shared" si="5"/>
        <v>0</v>
      </c>
      <c r="L40" s="51">
        <v>0</v>
      </c>
      <c r="M40" s="3"/>
      <c r="N40" s="3"/>
    </row>
    <row r="41" spans="1:14" ht="13.5" customHeight="1" hidden="1" thickTop="1">
      <c r="A41" s="35">
        <v>1</v>
      </c>
      <c r="B41" s="36">
        <v>2</v>
      </c>
      <c r="C41" s="36"/>
      <c r="D41" s="210">
        <v>4</v>
      </c>
      <c r="E41" s="210">
        <v>5</v>
      </c>
      <c r="F41" s="210">
        <v>5</v>
      </c>
      <c r="G41" s="210">
        <v>6</v>
      </c>
      <c r="H41" s="210">
        <v>7</v>
      </c>
      <c r="I41" s="210">
        <v>8</v>
      </c>
      <c r="J41" s="210">
        <v>9</v>
      </c>
      <c r="K41" s="210">
        <v>10</v>
      </c>
      <c r="L41" s="50">
        <v>10</v>
      </c>
      <c r="M41" s="3"/>
      <c r="N41" s="3"/>
    </row>
    <row r="42" spans="1:14" s="10" customFormat="1" ht="15">
      <c r="A42" s="112" t="s">
        <v>13</v>
      </c>
      <c r="B42" s="107">
        <v>2250</v>
      </c>
      <c r="C42" s="107">
        <v>130</v>
      </c>
      <c r="D42" s="136">
        <v>0</v>
      </c>
      <c r="E42" s="136"/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57">
        <v>0</v>
      </c>
      <c r="M42" s="9"/>
      <c r="N42" s="9"/>
    </row>
    <row r="43" spans="1:14" s="10" customFormat="1" ht="15">
      <c r="A43" s="43" t="s">
        <v>117</v>
      </c>
      <c r="B43" s="27">
        <v>2260</v>
      </c>
      <c r="C43" s="27">
        <v>140</v>
      </c>
      <c r="D43" s="136">
        <v>0</v>
      </c>
      <c r="E43" s="136"/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v>0</v>
      </c>
      <c r="L43" s="56">
        <v>0</v>
      </c>
      <c r="M43" s="9"/>
      <c r="N43" s="9"/>
    </row>
    <row r="44" spans="1:14" s="10" customFormat="1" ht="14.25" customHeight="1">
      <c r="A44" s="42" t="s">
        <v>14</v>
      </c>
      <c r="B44" s="107">
        <v>2270</v>
      </c>
      <c r="C44" s="107">
        <v>150</v>
      </c>
      <c r="D44" s="132">
        <f>D45+D46+D47+D48+D49</f>
        <v>0</v>
      </c>
      <c r="E44" s="132">
        <f aca="true" t="shared" si="6" ref="E44:K44">E45+E46+E47+E48+E49</f>
        <v>0</v>
      </c>
      <c r="F44" s="132">
        <f t="shared" si="6"/>
        <v>0</v>
      </c>
      <c r="G44" s="132">
        <f t="shared" si="6"/>
        <v>0</v>
      </c>
      <c r="H44" s="132">
        <f t="shared" si="6"/>
        <v>0</v>
      </c>
      <c r="I44" s="132">
        <f t="shared" si="6"/>
        <v>0</v>
      </c>
      <c r="J44" s="132">
        <f t="shared" si="6"/>
        <v>0</v>
      </c>
      <c r="K44" s="132">
        <f t="shared" si="6"/>
        <v>0</v>
      </c>
      <c r="L44" s="55">
        <f>SUM(L45:L50)</f>
        <v>0</v>
      </c>
      <c r="M44" s="9"/>
      <c r="N44" s="9"/>
    </row>
    <row r="45" spans="1:14" ht="16.5" customHeight="1">
      <c r="A45" s="41" t="s">
        <v>15</v>
      </c>
      <c r="B45" s="25">
        <v>2271</v>
      </c>
      <c r="C45" s="25">
        <v>160</v>
      </c>
      <c r="D45" s="140">
        <v>0</v>
      </c>
      <c r="E45" s="140"/>
      <c r="F45" s="140">
        <v>0</v>
      </c>
      <c r="G45" s="140">
        <v>0</v>
      </c>
      <c r="H45" s="140">
        <v>0</v>
      </c>
      <c r="I45" s="140">
        <v>0</v>
      </c>
      <c r="J45" s="140">
        <v>0</v>
      </c>
      <c r="K45" s="140">
        <v>0</v>
      </c>
      <c r="L45" s="56">
        <v>0</v>
      </c>
      <c r="M45" s="3"/>
      <c r="N45" s="3"/>
    </row>
    <row r="46" spans="1:14" ht="18" customHeight="1">
      <c r="A46" s="41" t="s">
        <v>16</v>
      </c>
      <c r="B46" s="25">
        <v>2272</v>
      </c>
      <c r="C46" s="25">
        <v>170</v>
      </c>
      <c r="D46" s="140">
        <v>0</v>
      </c>
      <c r="E46" s="140"/>
      <c r="F46" s="140">
        <v>0</v>
      </c>
      <c r="G46" s="140">
        <v>0</v>
      </c>
      <c r="H46" s="140">
        <v>0</v>
      </c>
      <c r="I46" s="140">
        <v>0</v>
      </c>
      <c r="J46" s="140">
        <v>0</v>
      </c>
      <c r="K46" s="140">
        <v>0</v>
      </c>
      <c r="L46" s="56">
        <v>0</v>
      </c>
      <c r="M46" s="3"/>
      <c r="N46" s="3"/>
    </row>
    <row r="47" spans="1:14" ht="15.75" customHeight="1">
      <c r="A47" s="41" t="s">
        <v>17</v>
      </c>
      <c r="B47" s="25">
        <v>2273</v>
      </c>
      <c r="C47" s="25">
        <v>180</v>
      </c>
      <c r="D47" s="140">
        <v>0</v>
      </c>
      <c r="E47" s="140"/>
      <c r="F47" s="140">
        <v>0</v>
      </c>
      <c r="G47" s="140">
        <v>0</v>
      </c>
      <c r="H47" s="140">
        <v>0</v>
      </c>
      <c r="I47" s="140">
        <v>0</v>
      </c>
      <c r="J47" s="140">
        <v>0</v>
      </c>
      <c r="K47" s="140">
        <v>0</v>
      </c>
      <c r="L47" s="56">
        <v>0</v>
      </c>
      <c r="M47" s="3"/>
      <c r="N47" s="3"/>
    </row>
    <row r="48" spans="1:14" ht="17.25" customHeight="1">
      <c r="A48" s="41" t="s">
        <v>19</v>
      </c>
      <c r="B48" s="25">
        <v>2274</v>
      </c>
      <c r="C48" s="25">
        <v>190</v>
      </c>
      <c r="D48" s="140">
        <v>0</v>
      </c>
      <c r="E48" s="140"/>
      <c r="F48" s="140">
        <v>0</v>
      </c>
      <c r="G48" s="140">
        <v>0</v>
      </c>
      <c r="H48" s="140">
        <v>0</v>
      </c>
      <c r="I48" s="140">
        <v>0</v>
      </c>
      <c r="J48" s="140">
        <v>0</v>
      </c>
      <c r="K48" s="140">
        <v>0</v>
      </c>
      <c r="L48" s="56">
        <v>0</v>
      </c>
      <c r="M48" s="3"/>
      <c r="N48" s="3"/>
    </row>
    <row r="49" spans="1:14" ht="18" customHeight="1">
      <c r="A49" s="41" t="s">
        <v>18</v>
      </c>
      <c r="B49" s="25">
        <v>2275</v>
      </c>
      <c r="C49" s="25">
        <v>200</v>
      </c>
      <c r="D49" s="140">
        <v>0</v>
      </c>
      <c r="E49" s="140"/>
      <c r="F49" s="140">
        <v>0</v>
      </c>
      <c r="G49" s="140">
        <v>0</v>
      </c>
      <c r="H49" s="140">
        <v>0</v>
      </c>
      <c r="I49" s="140">
        <v>0</v>
      </c>
      <c r="J49" s="140">
        <v>0</v>
      </c>
      <c r="K49" s="140">
        <v>0</v>
      </c>
      <c r="L49" s="56">
        <v>0</v>
      </c>
      <c r="M49" s="3"/>
      <c r="N49" s="3"/>
    </row>
    <row r="50" spans="1:14" ht="18.75" customHeight="1" hidden="1">
      <c r="A50" s="41" t="s">
        <v>18</v>
      </c>
      <c r="B50" s="25">
        <v>1166</v>
      </c>
      <c r="C50" s="25">
        <v>220</v>
      </c>
      <c r="D50" s="139">
        <v>0</v>
      </c>
      <c r="E50" s="139"/>
      <c r="F50" s="139">
        <v>0</v>
      </c>
      <c r="G50" s="139">
        <v>0</v>
      </c>
      <c r="H50" s="139">
        <v>0</v>
      </c>
      <c r="I50" s="139">
        <v>0</v>
      </c>
      <c r="J50" s="139">
        <v>0</v>
      </c>
      <c r="K50" s="139">
        <v>0</v>
      </c>
      <c r="L50" s="56">
        <v>0</v>
      </c>
      <c r="M50" s="3"/>
      <c r="N50" s="3"/>
    </row>
    <row r="51" spans="1:14" ht="18.75" customHeight="1">
      <c r="A51" s="41" t="s">
        <v>141</v>
      </c>
      <c r="B51" s="25">
        <v>2276</v>
      </c>
      <c r="C51" s="25">
        <v>210</v>
      </c>
      <c r="D51" s="139">
        <v>0</v>
      </c>
      <c r="E51" s="139"/>
      <c r="F51" s="139"/>
      <c r="G51" s="139"/>
      <c r="H51" s="139"/>
      <c r="I51" s="139"/>
      <c r="J51" s="139"/>
      <c r="K51" s="139"/>
      <c r="L51" s="56"/>
      <c r="M51" s="3"/>
      <c r="N51" s="3"/>
    </row>
    <row r="52" spans="1:14" s="10" customFormat="1" ht="27" customHeight="1">
      <c r="A52" s="43" t="s">
        <v>118</v>
      </c>
      <c r="B52" s="107">
        <v>2280</v>
      </c>
      <c r="C52" s="107">
        <v>220</v>
      </c>
      <c r="D52" s="136">
        <f>D53+D54</f>
        <v>0</v>
      </c>
      <c r="E52" s="136">
        <f aca="true" t="shared" si="7" ref="E52:K52">E53+E54</f>
        <v>0</v>
      </c>
      <c r="F52" s="136">
        <f t="shared" si="7"/>
        <v>0</v>
      </c>
      <c r="G52" s="136">
        <f t="shared" si="7"/>
        <v>0</v>
      </c>
      <c r="H52" s="136">
        <f t="shared" si="7"/>
        <v>0</v>
      </c>
      <c r="I52" s="136">
        <f t="shared" si="7"/>
        <v>0</v>
      </c>
      <c r="J52" s="136">
        <f t="shared" si="7"/>
        <v>0</v>
      </c>
      <c r="K52" s="136">
        <f t="shared" si="7"/>
        <v>0</v>
      </c>
      <c r="L52" s="57">
        <v>0</v>
      </c>
      <c r="M52" s="9"/>
      <c r="N52" s="9"/>
    </row>
    <row r="53" spans="1:14" s="24" customFormat="1" ht="28.5">
      <c r="A53" s="44" t="s">
        <v>59</v>
      </c>
      <c r="B53" s="25">
        <v>2281</v>
      </c>
      <c r="C53" s="25">
        <v>230</v>
      </c>
      <c r="D53" s="134">
        <v>0</v>
      </c>
      <c r="E53" s="134">
        <v>0</v>
      </c>
      <c r="F53" s="134">
        <v>0</v>
      </c>
      <c r="G53" s="134">
        <v>0</v>
      </c>
      <c r="H53" s="134">
        <v>0</v>
      </c>
      <c r="I53" s="134">
        <v>0</v>
      </c>
      <c r="J53" s="134">
        <v>0</v>
      </c>
      <c r="K53" s="134">
        <v>0</v>
      </c>
      <c r="L53" s="56">
        <f>L56</f>
        <v>0</v>
      </c>
      <c r="M53" s="23"/>
      <c r="N53" s="23"/>
    </row>
    <row r="54" spans="1:14" s="24" customFormat="1" ht="32.25" customHeight="1">
      <c r="A54" s="44" t="s">
        <v>100</v>
      </c>
      <c r="B54" s="25">
        <v>2282</v>
      </c>
      <c r="C54" s="25">
        <v>240</v>
      </c>
      <c r="D54" s="134">
        <v>0</v>
      </c>
      <c r="E54" s="134">
        <v>0</v>
      </c>
      <c r="F54" s="134">
        <v>0</v>
      </c>
      <c r="G54" s="134">
        <v>0</v>
      </c>
      <c r="H54" s="134">
        <v>0</v>
      </c>
      <c r="I54" s="134">
        <v>0</v>
      </c>
      <c r="J54" s="134">
        <v>0</v>
      </c>
      <c r="K54" s="134">
        <v>0</v>
      </c>
      <c r="L54" s="56">
        <v>0</v>
      </c>
      <c r="M54" s="23"/>
      <c r="N54" s="23"/>
    </row>
    <row r="55" spans="1:14" ht="15.75" customHeight="1">
      <c r="A55" s="115" t="s">
        <v>119</v>
      </c>
      <c r="B55" s="105">
        <v>2400</v>
      </c>
      <c r="C55" s="105">
        <v>250</v>
      </c>
      <c r="D55" s="141">
        <f>D56+D57</f>
        <v>0</v>
      </c>
      <c r="E55" s="141">
        <f aca="true" t="shared" si="8" ref="E55:K55">E56+E57</f>
        <v>0</v>
      </c>
      <c r="F55" s="141">
        <f t="shared" si="8"/>
        <v>0</v>
      </c>
      <c r="G55" s="141">
        <f t="shared" si="8"/>
        <v>0</v>
      </c>
      <c r="H55" s="141">
        <f t="shared" si="8"/>
        <v>0</v>
      </c>
      <c r="I55" s="141">
        <f t="shared" si="8"/>
        <v>0</v>
      </c>
      <c r="J55" s="141">
        <f t="shared" si="8"/>
        <v>0</v>
      </c>
      <c r="K55" s="141">
        <f t="shared" si="8"/>
        <v>0</v>
      </c>
      <c r="L55" s="56">
        <v>0</v>
      </c>
      <c r="M55" s="3"/>
      <c r="N55" s="3"/>
    </row>
    <row r="56" spans="1:14" s="10" customFormat="1" ht="15" customHeight="1">
      <c r="A56" s="116" t="s">
        <v>120</v>
      </c>
      <c r="B56" s="107">
        <v>2410</v>
      </c>
      <c r="C56" s="107">
        <v>260</v>
      </c>
      <c r="D56" s="136">
        <f aca="true" t="shared" si="9" ref="D56:K56">D59</f>
        <v>0</v>
      </c>
      <c r="E56" s="136">
        <f t="shared" si="9"/>
        <v>0</v>
      </c>
      <c r="F56" s="136">
        <f t="shared" si="9"/>
        <v>0</v>
      </c>
      <c r="G56" s="136">
        <f t="shared" si="9"/>
        <v>0</v>
      </c>
      <c r="H56" s="136">
        <f t="shared" si="9"/>
        <v>0</v>
      </c>
      <c r="I56" s="136">
        <f t="shared" si="9"/>
        <v>0</v>
      </c>
      <c r="J56" s="136">
        <f t="shared" si="9"/>
        <v>0</v>
      </c>
      <c r="K56" s="136">
        <f t="shared" si="9"/>
        <v>0</v>
      </c>
      <c r="L56" s="55">
        <f>SUM(L57:L59)</f>
        <v>0</v>
      </c>
      <c r="M56" s="9"/>
      <c r="N56" s="9"/>
    </row>
    <row r="57" spans="1:14" s="10" customFormat="1" ht="15">
      <c r="A57" s="116" t="s">
        <v>121</v>
      </c>
      <c r="B57" s="107">
        <v>2420</v>
      </c>
      <c r="C57" s="107">
        <v>270</v>
      </c>
      <c r="D57" s="136">
        <v>0</v>
      </c>
      <c r="E57" s="136">
        <v>0</v>
      </c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v>0</v>
      </c>
      <c r="L57" s="56">
        <v>0</v>
      </c>
      <c r="M57" s="9"/>
      <c r="N57" s="9"/>
    </row>
    <row r="58" spans="1:14" s="10" customFormat="1" ht="15.75">
      <c r="A58" s="115" t="s">
        <v>122</v>
      </c>
      <c r="B58" s="105">
        <v>2600</v>
      </c>
      <c r="C58" s="105">
        <v>280</v>
      </c>
      <c r="D58" s="141">
        <f>D59+D60+D61</f>
        <v>0</v>
      </c>
      <c r="E58" s="141">
        <f aca="true" t="shared" si="10" ref="E58:K58">E59+E60+E61</f>
        <v>0</v>
      </c>
      <c r="F58" s="141">
        <f t="shared" si="10"/>
        <v>0</v>
      </c>
      <c r="G58" s="141">
        <f t="shared" si="10"/>
        <v>0</v>
      </c>
      <c r="H58" s="141">
        <f t="shared" si="10"/>
        <v>0</v>
      </c>
      <c r="I58" s="141">
        <f t="shared" si="10"/>
        <v>0</v>
      </c>
      <c r="J58" s="141">
        <f t="shared" si="10"/>
        <v>0</v>
      </c>
      <c r="K58" s="141">
        <f t="shared" si="10"/>
        <v>0</v>
      </c>
      <c r="L58" s="56">
        <v>0</v>
      </c>
      <c r="M58" s="9"/>
      <c r="N58" s="9"/>
    </row>
    <row r="59" spans="1:14" s="10" customFormat="1" ht="28.5" customHeight="1">
      <c r="A59" s="116" t="s">
        <v>134</v>
      </c>
      <c r="B59" s="107">
        <v>2610</v>
      </c>
      <c r="C59" s="107">
        <v>290</v>
      </c>
      <c r="D59" s="132"/>
      <c r="E59" s="132">
        <f aca="true" t="shared" si="11" ref="E59:L59">SUM(E60:E62)</f>
        <v>0</v>
      </c>
      <c r="F59" s="132">
        <f t="shared" si="11"/>
        <v>0</v>
      </c>
      <c r="G59" s="132">
        <f t="shared" si="11"/>
        <v>0</v>
      </c>
      <c r="H59" s="132">
        <f t="shared" si="11"/>
        <v>0</v>
      </c>
      <c r="I59" s="132">
        <f t="shared" si="11"/>
        <v>0</v>
      </c>
      <c r="J59" s="132">
        <f t="shared" si="11"/>
        <v>0</v>
      </c>
      <c r="K59" s="132">
        <f t="shared" si="11"/>
        <v>0</v>
      </c>
      <c r="L59" s="55">
        <f t="shared" si="11"/>
        <v>0</v>
      </c>
      <c r="M59" s="9"/>
      <c r="N59" s="9"/>
    </row>
    <row r="60" spans="1:14" ht="29.25" customHeight="1">
      <c r="A60" s="116" t="s">
        <v>26</v>
      </c>
      <c r="B60" s="107">
        <v>2620</v>
      </c>
      <c r="C60" s="107">
        <v>300</v>
      </c>
      <c r="D60" s="136">
        <v>0</v>
      </c>
      <c r="E60" s="136">
        <v>0</v>
      </c>
      <c r="F60" s="136">
        <v>0</v>
      </c>
      <c r="G60" s="136">
        <v>0</v>
      </c>
      <c r="H60" s="136">
        <v>0</v>
      </c>
      <c r="I60" s="136">
        <v>0</v>
      </c>
      <c r="J60" s="136">
        <v>0</v>
      </c>
      <c r="K60" s="136">
        <v>0</v>
      </c>
      <c r="L60" s="56">
        <v>0</v>
      </c>
      <c r="M60" s="3"/>
      <c r="N60" s="3"/>
    </row>
    <row r="61" spans="1:14" ht="29.25" customHeight="1">
      <c r="A61" s="116" t="s">
        <v>123</v>
      </c>
      <c r="B61" s="107">
        <v>2630</v>
      </c>
      <c r="C61" s="107">
        <v>310</v>
      </c>
      <c r="D61" s="136">
        <v>0</v>
      </c>
      <c r="E61" s="136">
        <v>0</v>
      </c>
      <c r="F61" s="136">
        <v>0</v>
      </c>
      <c r="G61" s="136">
        <v>0</v>
      </c>
      <c r="H61" s="136">
        <v>0</v>
      </c>
      <c r="I61" s="136">
        <v>0</v>
      </c>
      <c r="J61" s="136">
        <v>0</v>
      </c>
      <c r="K61" s="136">
        <v>0</v>
      </c>
      <c r="L61" s="61">
        <v>0</v>
      </c>
      <c r="M61" s="3"/>
      <c r="N61" s="3"/>
    </row>
    <row r="62" spans="1:14" ht="19.5" customHeight="1">
      <c r="A62" s="109" t="s">
        <v>124</v>
      </c>
      <c r="B62" s="105">
        <v>2700</v>
      </c>
      <c r="C62" s="105">
        <v>320</v>
      </c>
      <c r="D62" s="141">
        <f>D63+D64+D65</f>
        <v>0</v>
      </c>
      <c r="E62" s="141">
        <f aca="true" t="shared" si="12" ref="E62:K62">E63+E64+E65</f>
        <v>0</v>
      </c>
      <c r="F62" s="141">
        <f t="shared" si="12"/>
        <v>0</v>
      </c>
      <c r="G62" s="141">
        <f t="shared" si="12"/>
        <v>0</v>
      </c>
      <c r="H62" s="141">
        <f t="shared" si="12"/>
        <v>0</v>
      </c>
      <c r="I62" s="141">
        <f t="shared" si="12"/>
        <v>0</v>
      </c>
      <c r="J62" s="141">
        <f t="shared" si="12"/>
        <v>0</v>
      </c>
      <c r="K62" s="141">
        <f t="shared" si="12"/>
        <v>0</v>
      </c>
      <c r="L62" s="61">
        <v>0</v>
      </c>
      <c r="M62" s="3"/>
      <c r="N62" s="3"/>
    </row>
    <row r="63" spans="1:14" s="10" customFormat="1" ht="17.25" customHeight="1">
      <c r="A63" s="112" t="s">
        <v>20</v>
      </c>
      <c r="B63" s="107">
        <v>2710</v>
      </c>
      <c r="C63" s="107">
        <v>330</v>
      </c>
      <c r="D63" s="136">
        <v>0</v>
      </c>
      <c r="E63" s="136">
        <v>0</v>
      </c>
      <c r="F63" s="136">
        <v>0</v>
      </c>
      <c r="G63" s="136">
        <v>0</v>
      </c>
      <c r="H63" s="136">
        <v>0</v>
      </c>
      <c r="I63" s="136">
        <v>0</v>
      </c>
      <c r="J63" s="136">
        <v>0</v>
      </c>
      <c r="K63" s="136">
        <v>0</v>
      </c>
      <c r="L63" s="51">
        <v>0</v>
      </c>
      <c r="M63" s="9"/>
      <c r="N63" s="9"/>
    </row>
    <row r="64" spans="1:14" s="1" customFormat="1" ht="15" customHeight="1">
      <c r="A64" s="112" t="s">
        <v>41</v>
      </c>
      <c r="B64" s="107">
        <v>2720</v>
      </c>
      <c r="C64" s="107">
        <v>340</v>
      </c>
      <c r="D64" s="212">
        <f aca="true" t="shared" si="13" ref="D64:L64">SUM(D65,D77,D78)</f>
        <v>0</v>
      </c>
      <c r="E64" s="212">
        <f t="shared" si="13"/>
        <v>0</v>
      </c>
      <c r="F64" s="212">
        <f t="shared" si="13"/>
        <v>0</v>
      </c>
      <c r="G64" s="212">
        <f t="shared" si="13"/>
        <v>0</v>
      </c>
      <c r="H64" s="212">
        <f t="shared" si="13"/>
        <v>0</v>
      </c>
      <c r="I64" s="212">
        <f t="shared" si="13"/>
        <v>0</v>
      </c>
      <c r="J64" s="212">
        <f t="shared" si="13"/>
        <v>0</v>
      </c>
      <c r="K64" s="212">
        <f t="shared" si="13"/>
        <v>0</v>
      </c>
      <c r="L64" s="58">
        <f t="shared" si="13"/>
        <v>0</v>
      </c>
      <c r="M64" s="12"/>
      <c r="N64" s="12"/>
    </row>
    <row r="65" spans="1:14" s="1" customFormat="1" ht="14.25" customHeight="1">
      <c r="A65" s="112" t="s">
        <v>125</v>
      </c>
      <c r="B65" s="107">
        <v>2730</v>
      </c>
      <c r="C65" s="107">
        <v>350</v>
      </c>
      <c r="D65" s="212">
        <f aca="true" t="shared" si="14" ref="D65:L65">SUM(D66:D67,D72)</f>
        <v>0</v>
      </c>
      <c r="E65" s="212">
        <f t="shared" si="14"/>
        <v>0</v>
      </c>
      <c r="F65" s="212">
        <f t="shared" si="14"/>
        <v>0</v>
      </c>
      <c r="G65" s="212">
        <f t="shared" si="14"/>
        <v>0</v>
      </c>
      <c r="H65" s="212">
        <f t="shared" si="14"/>
        <v>0</v>
      </c>
      <c r="I65" s="212">
        <f t="shared" si="14"/>
        <v>0</v>
      </c>
      <c r="J65" s="212">
        <f t="shared" si="14"/>
        <v>0</v>
      </c>
      <c r="K65" s="212">
        <f t="shared" si="14"/>
        <v>0</v>
      </c>
      <c r="L65" s="58">
        <f t="shared" si="14"/>
        <v>0</v>
      </c>
      <c r="M65" s="12"/>
      <c r="N65" s="12"/>
    </row>
    <row r="66" spans="1:14" s="10" customFormat="1" ht="19.5" customHeight="1">
      <c r="A66" s="109" t="s">
        <v>126</v>
      </c>
      <c r="B66" s="105">
        <v>2800</v>
      </c>
      <c r="C66" s="105">
        <v>360</v>
      </c>
      <c r="D66" s="141">
        <v>0</v>
      </c>
      <c r="E66" s="141">
        <v>0</v>
      </c>
      <c r="F66" s="141">
        <v>0</v>
      </c>
      <c r="G66" s="141">
        <v>0</v>
      </c>
      <c r="H66" s="141">
        <v>0</v>
      </c>
      <c r="I66" s="141">
        <v>0</v>
      </c>
      <c r="J66" s="141">
        <v>0</v>
      </c>
      <c r="K66" s="141">
        <v>0</v>
      </c>
      <c r="L66" s="51">
        <v>0</v>
      </c>
      <c r="M66" s="9"/>
      <c r="N66" s="9"/>
    </row>
    <row r="67" spans="1:14" s="10" customFormat="1" ht="15.75" customHeight="1">
      <c r="A67" s="118" t="s">
        <v>21</v>
      </c>
      <c r="B67" s="29">
        <v>3000</v>
      </c>
      <c r="C67" s="29">
        <v>370</v>
      </c>
      <c r="D67" s="131">
        <f>D68+D91</f>
        <v>0</v>
      </c>
      <c r="E67" s="131">
        <f aca="true" t="shared" si="15" ref="E67:K67">E68+E91</f>
        <v>0</v>
      </c>
      <c r="F67" s="131">
        <f t="shared" si="15"/>
        <v>0</v>
      </c>
      <c r="G67" s="131">
        <f t="shared" si="15"/>
        <v>0</v>
      </c>
      <c r="H67" s="131">
        <f t="shared" si="15"/>
        <v>0</v>
      </c>
      <c r="I67" s="131">
        <f t="shared" si="15"/>
        <v>0</v>
      </c>
      <c r="J67" s="131">
        <f t="shared" si="15"/>
        <v>0</v>
      </c>
      <c r="K67" s="131">
        <f t="shared" si="15"/>
        <v>0</v>
      </c>
      <c r="L67" s="51">
        <v>0</v>
      </c>
      <c r="M67" s="9"/>
      <c r="N67" s="9"/>
    </row>
    <row r="68" spans="1:14" ht="14.25" customHeight="1">
      <c r="A68" s="45" t="s">
        <v>22</v>
      </c>
      <c r="B68" s="29">
        <v>3100</v>
      </c>
      <c r="C68" s="29">
        <v>380</v>
      </c>
      <c r="D68" s="141">
        <f>D69+D70+D75+D79+D89+D90</f>
        <v>0</v>
      </c>
      <c r="E68" s="141">
        <f aca="true" t="shared" si="16" ref="E68:K68">E69+E70+E75+E79+E89+E90</f>
        <v>0</v>
      </c>
      <c r="F68" s="141">
        <f t="shared" si="16"/>
        <v>0</v>
      </c>
      <c r="G68" s="141">
        <f t="shared" si="16"/>
        <v>0</v>
      </c>
      <c r="H68" s="141">
        <f t="shared" si="16"/>
        <v>0</v>
      </c>
      <c r="I68" s="141">
        <f t="shared" si="16"/>
        <v>0</v>
      </c>
      <c r="J68" s="141">
        <f t="shared" si="16"/>
        <v>0</v>
      </c>
      <c r="K68" s="141">
        <f t="shared" si="16"/>
        <v>0</v>
      </c>
      <c r="L68" s="51">
        <v>0</v>
      </c>
      <c r="M68" s="3"/>
      <c r="N68" s="3"/>
    </row>
    <row r="69" spans="1:14" ht="29.25" customHeight="1">
      <c r="A69" s="116" t="s">
        <v>23</v>
      </c>
      <c r="B69" s="107">
        <v>3110</v>
      </c>
      <c r="C69" s="107">
        <v>390</v>
      </c>
      <c r="D69" s="136">
        <v>0</v>
      </c>
      <c r="E69" s="136">
        <v>0</v>
      </c>
      <c r="F69" s="136">
        <v>0</v>
      </c>
      <c r="G69" s="136">
        <v>0</v>
      </c>
      <c r="H69" s="136">
        <v>0</v>
      </c>
      <c r="I69" s="136">
        <v>0</v>
      </c>
      <c r="J69" s="136">
        <v>0</v>
      </c>
      <c r="K69" s="136">
        <v>0</v>
      </c>
      <c r="L69" s="54">
        <v>0</v>
      </c>
      <c r="M69" s="3"/>
      <c r="N69" s="3"/>
    </row>
    <row r="70" spans="1:14" ht="15" customHeight="1" thickBot="1">
      <c r="A70" s="112" t="s">
        <v>24</v>
      </c>
      <c r="B70" s="107">
        <v>3120</v>
      </c>
      <c r="C70" s="107">
        <v>400</v>
      </c>
      <c r="D70" s="136">
        <f>D71+D73</f>
        <v>0</v>
      </c>
      <c r="E70" s="136">
        <f aca="true" t="shared" si="17" ref="E70:K70">E71+E73</f>
        <v>0</v>
      </c>
      <c r="F70" s="136">
        <f t="shared" si="17"/>
        <v>0</v>
      </c>
      <c r="G70" s="136">
        <f t="shared" si="17"/>
        <v>0</v>
      </c>
      <c r="H70" s="136">
        <f t="shared" si="17"/>
        <v>0</v>
      </c>
      <c r="I70" s="136">
        <f t="shared" si="17"/>
        <v>0</v>
      </c>
      <c r="J70" s="136">
        <f t="shared" si="17"/>
        <v>0</v>
      </c>
      <c r="K70" s="136">
        <f t="shared" si="17"/>
        <v>0</v>
      </c>
      <c r="L70" s="51">
        <v>0</v>
      </c>
      <c r="M70" s="3"/>
      <c r="N70" s="3"/>
    </row>
    <row r="71" spans="1:14" ht="14.25" customHeight="1" thickTop="1">
      <c r="A71" s="117" t="s">
        <v>127</v>
      </c>
      <c r="B71" s="114">
        <v>3121</v>
      </c>
      <c r="C71" s="114">
        <v>410</v>
      </c>
      <c r="D71" s="138">
        <v>0</v>
      </c>
      <c r="E71" s="138"/>
      <c r="F71" s="138">
        <v>0</v>
      </c>
      <c r="G71" s="138">
        <v>0</v>
      </c>
      <c r="H71" s="138">
        <v>0</v>
      </c>
      <c r="I71" s="138">
        <v>0</v>
      </c>
      <c r="J71" s="138">
        <v>0</v>
      </c>
      <c r="K71" s="138">
        <v>0</v>
      </c>
      <c r="L71" s="50">
        <v>10</v>
      </c>
      <c r="M71" s="3"/>
      <c r="N71" s="3"/>
    </row>
    <row r="72" spans="1:14" s="10" customFormat="1" ht="15" hidden="1">
      <c r="A72" s="113" t="s">
        <v>27</v>
      </c>
      <c r="B72" s="114">
        <v>2122</v>
      </c>
      <c r="C72" s="114"/>
      <c r="D72" s="132">
        <f aca="true" t="shared" si="18" ref="D72:L72">SUM(D73:D76)</f>
        <v>0</v>
      </c>
      <c r="E72" s="132">
        <f t="shared" si="18"/>
        <v>0</v>
      </c>
      <c r="F72" s="132">
        <f t="shared" si="18"/>
        <v>0</v>
      </c>
      <c r="G72" s="132">
        <f t="shared" si="18"/>
        <v>0</v>
      </c>
      <c r="H72" s="132">
        <f t="shared" si="18"/>
        <v>0</v>
      </c>
      <c r="I72" s="132">
        <f t="shared" si="18"/>
        <v>0</v>
      </c>
      <c r="J72" s="132">
        <f t="shared" si="18"/>
        <v>0</v>
      </c>
      <c r="K72" s="132">
        <f t="shared" si="18"/>
        <v>0</v>
      </c>
      <c r="L72" s="55">
        <f t="shared" si="18"/>
        <v>0</v>
      </c>
      <c r="M72" s="9"/>
      <c r="N72" s="9"/>
    </row>
    <row r="73" spans="1:14" ht="15">
      <c r="A73" s="119" t="s">
        <v>128</v>
      </c>
      <c r="B73" s="114">
        <v>3122</v>
      </c>
      <c r="C73" s="114">
        <v>420</v>
      </c>
      <c r="D73" s="134">
        <v>0</v>
      </c>
      <c r="E73" s="134">
        <v>0</v>
      </c>
      <c r="F73" s="134">
        <v>0</v>
      </c>
      <c r="G73" s="134">
        <v>0</v>
      </c>
      <c r="H73" s="134">
        <v>0</v>
      </c>
      <c r="I73" s="134">
        <v>0</v>
      </c>
      <c r="J73" s="134">
        <v>0</v>
      </c>
      <c r="K73" s="134">
        <v>0</v>
      </c>
      <c r="L73" s="51">
        <v>0</v>
      </c>
      <c r="M73" s="3"/>
      <c r="N73" s="3"/>
    </row>
    <row r="74" spans="1:14" ht="15" hidden="1">
      <c r="A74" s="35"/>
      <c r="B74" s="36"/>
      <c r="C74" s="36"/>
      <c r="D74" s="134">
        <v>0</v>
      </c>
      <c r="E74" s="134">
        <v>0</v>
      </c>
      <c r="F74" s="134">
        <v>0</v>
      </c>
      <c r="G74" s="134">
        <v>0</v>
      </c>
      <c r="H74" s="134">
        <v>0</v>
      </c>
      <c r="I74" s="134">
        <v>0</v>
      </c>
      <c r="J74" s="134">
        <v>0</v>
      </c>
      <c r="K74" s="134">
        <v>0</v>
      </c>
      <c r="L74" s="51">
        <v>0</v>
      </c>
      <c r="M74" s="3"/>
      <c r="N74" s="3"/>
    </row>
    <row r="75" spans="1:14" ht="15" customHeight="1">
      <c r="A75" s="120" t="s">
        <v>77</v>
      </c>
      <c r="B75" s="107">
        <v>3130</v>
      </c>
      <c r="C75" s="107">
        <v>430</v>
      </c>
      <c r="D75" s="136">
        <f>D76+D78</f>
        <v>0</v>
      </c>
      <c r="E75" s="136">
        <f aca="true" t="shared" si="19" ref="E75:K75">E76+E78</f>
        <v>0</v>
      </c>
      <c r="F75" s="136">
        <f t="shared" si="19"/>
        <v>0</v>
      </c>
      <c r="G75" s="136">
        <f t="shared" si="19"/>
        <v>0</v>
      </c>
      <c r="H75" s="136">
        <f t="shared" si="19"/>
        <v>0</v>
      </c>
      <c r="I75" s="136">
        <f t="shared" si="19"/>
        <v>0</v>
      </c>
      <c r="J75" s="136">
        <f t="shared" si="19"/>
        <v>0</v>
      </c>
      <c r="K75" s="136">
        <f t="shared" si="19"/>
        <v>0</v>
      </c>
      <c r="L75" s="51">
        <v>0</v>
      </c>
      <c r="M75" s="3"/>
      <c r="N75" s="3"/>
    </row>
    <row r="76" spans="1:14" ht="14.25" customHeight="1">
      <c r="A76" s="40" t="s">
        <v>129</v>
      </c>
      <c r="B76" s="25">
        <v>3131</v>
      </c>
      <c r="C76" s="25">
        <v>440</v>
      </c>
      <c r="D76" s="140">
        <v>0</v>
      </c>
      <c r="E76" s="140">
        <v>0</v>
      </c>
      <c r="F76" s="140">
        <v>0</v>
      </c>
      <c r="G76" s="140">
        <v>0</v>
      </c>
      <c r="H76" s="140">
        <v>0</v>
      </c>
      <c r="I76" s="140">
        <v>0</v>
      </c>
      <c r="J76" s="140">
        <v>0</v>
      </c>
      <c r="K76" s="140">
        <v>0</v>
      </c>
      <c r="L76" s="51">
        <v>0</v>
      </c>
      <c r="M76" s="3"/>
      <c r="N76" s="3"/>
    </row>
    <row r="77" spans="1:14" ht="15.75" customHeight="1" hidden="1">
      <c r="A77" s="40" t="s">
        <v>78</v>
      </c>
      <c r="B77" s="25">
        <v>2132</v>
      </c>
      <c r="C77" s="25"/>
      <c r="D77" s="140">
        <v>0</v>
      </c>
      <c r="E77" s="140">
        <v>0</v>
      </c>
      <c r="F77" s="140">
        <v>0</v>
      </c>
      <c r="G77" s="140">
        <v>0</v>
      </c>
      <c r="H77" s="140">
        <v>0</v>
      </c>
      <c r="I77" s="140">
        <v>0</v>
      </c>
      <c r="J77" s="140">
        <v>0</v>
      </c>
      <c r="K77" s="140">
        <v>0</v>
      </c>
      <c r="L77" s="56">
        <v>0</v>
      </c>
      <c r="M77" s="3"/>
      <c r="N77" s="3"/>
    </row>
    <row r="78" spans="1:14" ht="16.5" customHeight="1">
      <c r="A78" s="40" t="s">
        <v>79</v>
      </c>
      <c r="B78" s="25">
        <v>3132</v>
      </c>
      <c r="C78" s="25">
        <v>450</v>
      </c>
      <c r="D78" s="140">
        <v>0</v>
      </c>
      <c r="E78" s="140">
        <v>0</v>
      </c>
      <c r="F78" s="140">
        <v>0</v>
      </c>
      <c r="G78" s="140">
        <v>0</v>
      </c>
      <c r="H78" s="140">
        <v>0</v>
      </c>
      <c r="I78" s="140">
        <v>0</v>
      </c>
      <c r="J78" s="140">
        <v>0</v>
      </c>
      <c r="K78" s="140">
        <v>0</v>
      </c>
      <c r="L78" s="56">
        <v>0</v>
      </c>
      <c r="M78" s="3"/>
      <c r="N78" s="3"/>
    </row>
    <row r="79" spans="1:14" ht="15.75" customHeight="1">
      <c r="A79" s="120" t="s">
        <v>60</v>
      </c>
      <c r="B79" s="107">
        <v>3140</v>
      </c>
      <c r="C79" s="107">
        <v>460</v>
      </c>
      <c r="D79" s="208">
        <f>D80+D82+D88</f>
        <v>0</v>
      </c>
      <c r="E79" s="208">
        <f aca="true" t="shared" si="20" ref="E79:K79">E80+E82+E88</f>
        <v>0</v>
      </c>
      <c r="F79" s="208">
        <f t="shared" si="20"/>
        <v>0</v>
      </c>
      <c r="G79" s="208">
        <f t="shared" si="20"/>
        <v>0</v>
      </c>
      <c r="H79" s="208">
        <f t="shared" si="20"/>
        <v>0</v>
      </c>
      <c r="I79" s="208">
        <f t="shared" si="20"/>
        <v>0</v>
      </c>
      <c r="J79" s="208">
        <f t="shared" si="20"/>
        <v>0</v>
      </c>
      <c r="K79" s="208">
        <f t="shared" si="20"/>
        <v>0</v>
      </c>
      <c r="L79" s="60" t="s">
        <v>46</v>
      </c>
      <c r="M79" s="3"/>
      <c r="N79" s="3"/>
    </row>
    <row r="80" spans="1:14" ht="16.5" customHeight="1">
      <c r="A80" s="40" t="s">
        <v>130</v>
      </c>
      <c r="B80" s="25">
        <v>3141</v>
      </c>
      <c r="C80" s="25">
        <v>470</v>
      </c>
      <c r="D80" s="213">
        <v>0</v>
      </c>
      <c r="E80" s="213"/>
      <c r="F80" s="213">
        <v>0</v>
      </c>
      <c r="G80" s="213">
        <v>0</v>
      </c>
      <c r="H80" s="213">
        <v>0</v>
      </c>
      <c r="I80" s="213">
        <v>0</v>
      </c>
      <c r="J80" s="213">
        <v>0</v>
      </c>
      <c r="K80" s="213">
        <v>0</v>
      </c>
      <c r="L80" s="34"/>
      <c r="M80" s="3"/>
      <c r="N80" s="3"/>
    </row>
    <row r="81" spans="1:12" ht="16.5" customHeight="1" hidden="1" thickTop="1">
      <c r="A81" s="38" t="s">
        <v>61</v>
      </c>
      <c r="B81" s="25">
        <v>2142</v>
      </c>
      <c r="C81" s="25"/>
      <c r="D81" s="213">
        <v>0</v>
      </c>
      <c r="E81" s="213"/>
      <c r="F81" s="213">
        <v>0</v>
      </c>
      <c r="G81" s="213">
        <v>0</v>
      </c>
      <c r="H81" s="213">
        <v>0</v>
      </c>
      <c r="I81" s="213">
        <v>0</v>
      </c>
      <c r="J81" s="213">
        <v>0</v>
      </c>
      <c r="K81" s="213">
        <v>0</v>
      </c>
      <c r="L81" s="50">
        <v>11</v>
      </c>
    </row>
    <row r="82" spans="1:12" ht="18" customHeight="1">
      <c r="A82" s="38" t="s">
        <v>131</v>
      </c>
      <c r="B82" s="25">
        <v>3142</v>
      </c>
      <c r="C82" s="25">
        <v>480</v>
      </c>
      <c r="D82" s="213">
        <v>0</v>
      </c>
      <c r="E82" s="213"/>
      <c r="F82" s="213">
        <v>0</v>
      </c>
      <c r="G82" s="213">
        <v>0</v>
      </c>
      <c r="H82" s="213">
        <v>0</v>
      </c>
      <c r="I82" s="213">
        <v>0</v>
      </c>
      <c r="J82" s="213">
        <v>0</v>
      </c>
      <c r="K82" s="213">
        <v>0</v>
      </c>
      <c r="L82" s="51">
        <v>0</v>
      </c>
    </row>
    <row r="83" spans="1:12" ht="16.5" customHeight="1" hidden="1" thickBot="1">
      <c r="A83" s="38"/>
      <c r="B83" s="85"/>
      <c r="C83" s="85"/>
      <c r="D83" s="147"/>
      <c r="E83" s="147"/>
      <c r="F83" s="147"/>
      <c r="G83" s="147"/>
      <c r="H83" s="147"/>
      <c r="I83" s="147"/>
      <c r="J83" s="147"/>
      <c r="K83" s="148"/>
      <c r="L83" s="51">
        <v>0</v>
      </c>
    </row>
    <row r="84" spans="1:14" ht="15" customHeight="1" hidden="1" thickTop="1">
      <c r="A84" s="38"/>
      <c r="B84" s="85"/>
      <c r="C84" s="85"/>
      <c r="D84" s="149"/>
      <c r="E84" s="149"/>
      <c r="F84" s="149"/>
      <c r="G84" s="149"/>
      <c r="H84" s="149"/>
      <c r="I84" s="149"/>
      <c r="J84" s="149"/>
      <c r="K84" s="149"/>
      <c r="L84" s="51">
        <v>0</v>
      </c>
      <c r="M84" s="6"/>
      <c r="N84" s="6"/>
    </row>
    <row r="85" spans="1:14" ht="17.25" customHeight="1" hidden="1">
      <c r="A85" s="38"/>
      <c r="B85" s="85"/>
      <c r="C85" s="85"/>
      <c r="D85" s="134">
        <v>0</v>
      </c>
      <c r="E85" s="134">
        <v>0</v>
      </c>
      <c r="F85" s="134">
        <v>0</v>
      </c>
      <c r="G85" s="134">
        <v>0</v>
      </c>
      <c r="H85" s="134">
        <v>0</v>
      </c>
      <c r="I85" s="134">
        <v>0</v>
      </c>
      <c r="J85" s="134">
        <v>0</v>
      </c>
      <c r="K85" s="134">
        <v>0</v>
      </c>
      <c r="L85" s="51">
        <v>0</v>
      </c>
      <c r="M85" s="3"/>
      <c r="N85" s="3"/>
    </row>
    <row r="86" spans="1:14" ht="18" customHeight="1" hidden="1">
      <c r="A86" s="38"/>
      <c r="B86" s="85"/>
      <c r="C86" s="85"/>
      <c r="D86" s="141">
        <v>0</v>
      </c>
      <c r="E86" s="141">
        <v>0</v>
      </c>
      <c r="F86" s="141">
        <v>0</v>
      </c>
      <c r="G86" s="141">
        <v>0</v>
      </c>
      <c r="H86" s="141">
        <v>0</v>
      </c>
      <c r="I86" s="141">
        <v>0</v>
      </c>
      <c r="J86" s="141">
        <v>0</v>
      </c>
      <c r="K86" s="141">
        <v>0</v>
      </c>
      <c r="L86" s="49">
        <v>0</v>
      </c>
      <c r="M86" s="3"/>
      <c r="N86" s="3"/>
    </row>
    <row r="87" spans="1:14" ht="14.25" customHeight="1" hidden="1">
      <c r="A87" s="33">
        <v>1</v>
      </c>
      <c r="B87" s="25">
        <v>2</v>
      </c>
      <c r="C87" s="25"/>
      <c r="D87" s="141">
        <v>0</v>
      </c>
      <c r="E87" s="141">
        <v>0</v>
      </c>
      <c r="F87" s="141">
        <v>0</v>
      </c>
      <c r="G87" s="141">
        <v>0</v>
      </c>
      <c r="H87" s="141">
        <v>0</v>
      </c>
      <c r="I87" s="141">
        <v>0</v>
      </c>
      <c r="J87" s="141">
        <v>0</v>
      </c>
      <c r="K87" s="141">
        <v>0</v>
      </c>
      <c r="L87" s="49">
        <v>0</v>
      </c>
      <c r="M87" s="3"/>
      <c r="N87" s="3"/>
    </row>
    <row r="88" spans="1:14" ht="15" customHeight="1">
      <c r="A88" s="40" t="s">
        <v>62</v>
      </c>
      <c r="B88" s="25">
        <v>3143</v>
      </c>
      <c r="C88" s="25">
        <v>490</v>
      </c>
      <c r="D88" s="141">
        <v>0</v>
      </c>
      <c r="E88" s="141">
        <v>0</v>
      </c>
      <c r="F88" s="141">
        <v>0</v>
      </c>
      <c r="G88" s="141">
        <v>0</v>
      </c>
      <c r="H88" s="141">
        <v>0</v>
      </c>
      <c r="I88" s="141">
        <v>0</v>
      </c>
      <c r="J88" s="141">
        <v>0</v>
      </c>
      <c r="K88" s="141">
        <v>0</v>
      </c>
      <c r="L88" s="61">
        <f>SUM(L89,L106)</f>
        <v>0</v>
      </c>
      <c r="M88" s="3"/>
      <c r="N88" s="3"/>
    </row>
    <row r="89" spans="1:14" ht="15">
      <c r="A89" s="120" t="s">
        <v>44</v>
      </c>
      <c r="B89" s="107">
        <v>3150</v>
      </c>
      <c r="C89" s="107">
        <v>500</v>
      </c>
      <c r="D89" s="136">
        <v>0</v>
      </c>
      <c r="E89" s="136">
        <v>0</v>
      </c>
      <c r="F89" s="136">
        <v>0</v>
      </c>
      <c r="G89" s="136">
        <v>0</v>
      </c>
      <c r="H89" s="136">
        <v>0</v>
      </c>
      <c r="I89" s="136">
        <v>0</v>
      </c>
      <c r="J89" s="136">
        <v>0</v>
      </c>
      <c r="K89" s="136">
        <v>0</v>
      </c>
      <c r="L89" s="61">
        <f>SUM(L90,L97)</f>
        <v>0</v>
      </c>
      <c r="M89" s="3"/>
      <c r="N89" s="3"/>
    </row>
    <row r="90" spans="1:14" s="1" customFormat="1" ht="15">
      <c r="A90" s="120" t="s">
        <v>63</v>
      </c>
      <c r="B90" s="107">
        <v>3160</v>
      </c>
      <c r="C90" s="107">
        <v>510</v>
      </c>
      <c r="D90" s="136">
        <v>0</v>
      </c>
      <c r="E90" s="136">
        <v>0</v>
      </c>
      <c r="F90" s="136">
        <v>0</v>
      </c>
      <c r="G90" s="136">
        <v>0</v>
      </c>
      <c r="H90" s="136">
        <v>0</v>
      </c>
      <c r="I90" s="136">
        <v>0</v>
      </c>
      <c r="J90" s="136">
        <v>0</v>
      </c>
      <c r="K90" s="136">
        <v>0</v>
      </c>
      <c r="L90" s="62">
        <f>SUM(L91:L96)</f>
        <v>0</v>
      </c>
      <c r="M90" s="12"/>
      <c r="N90" s="12"/>
    </row>
    <row r="91" spans="1:14" s="1" customFormat="1" ht="15.75">
      <c r="A91" s="121" t="s">
        <v>28</v>
      </c>
      <c r="B91" s="105">
        <v>3200</v>
      </c>
      <c r="C91" s="105">
        <v>520</v>
      </c>
      <c r="D91" s="145">
        <f>D92+D93+D94+D95</f>
        <v>0</v>
      </c>
      <c r="E91" s="145">
        <f aca="true" t="shared" si="21" ref="E91:K91">E92+E93+E94+E95</f>
        <v>0</v>
      </c>
      <c r="F91" s="145">
        <f t="shared" si="21"/>
        <v>0</v>
      </c>
      <c r="G91" s="145">
        <f t="shared" si="21"/>
        <v>0</v>
      </c>
      <c r="H91" s="145">
        <f t="shared" si="21"/>
        <v>0</v>
      </c>
      <c r="I91" s="145">
        <f t="shared" si="21"/>
        <v>0</v>
      </c>
      <c r="J91" s="145">
        <f t="shared" si="21"/>
        <v>0</v>
      </c>
      <c r="K91" s="145">
        <f t="shared" si="21"/>
        <v>0</v>
      </c>
      <c r="L91" s="58">
        <f>SUM(L94,L109)</f>
        <v>0</v>
      </c>
      <c r="M91" s="12"/>
      <c r="N91" s="12"/>
    </row>
    <row r="92" spans="1:14" s="1" customFormat="1" ht="29.25">
      <c r="A92" s="120" t="s">
        <v>64</v>
      </c>
      <c r="B92" s="107">
        <v>3210</v>
      </c>
      <c r="C92" s="107">
        <v>530</v>
      </c>
      <c r="D92" s="151">
        <f aca="true" t="shared" si="22" ref="D92:K93">SUM(D96,D105)</f>
        <v>0</v>
      </c>
      <c r="E92" s="151">
        <f t="shared" si="22"/>
        <v>0</v>
      </c>
      <c r="F92" s="151">
        <f t="shared" si="22"/>
        <v>0</v>
      </c>
      <c r="G92" s="151">
        <f t="shared" si="22"/>
        <v>0</v>
      </c>
      <c r="H92" s="151">
        <f t="shared" si="22"/>
        <v>0</v>
      </c>
      <c r="I92" s="151">
        <f t="shared" si="22"/>
        <v>0</v>
      </c>
      <c r="J92" s="151">
        <f t="shared" si="22"/>
        <v>0</v>
      </c>
      <c r="K92" s="168">
        <f t="shared" si="22"/>
        <v>0</v>
      </c>
      <c r="L92" s="58"/>
      <c r="M92" s="12"/>
      <c r="N92" s="12"/>
    </row>
    <row r="93" spans="1:14" s="1" customFormat="1" ht="31.5" customHeight="1">
      <c r="A93" s="122" t="s">
        <v>43</v>
      </c>
      <c r="B93" s="107">
        <v>3220</v>
      </c>
      <c r="C93" s="107">
        <v>540</v>
      </c>
      <c r="D93" s="151">
        <v>0</v>
      </c>
      <c r="E93" s="151"/>
      <c r="F93" s="151">
        <f t="shared" si="22"/>
        <v>0</v>
      </c>
      <c r="G93" s="151">
        <v>0</v>
      </c>
      <c r="H93" s="151">
        <v>0</v>
      </c>
      <c r="I93" s="151">
        <v>0</v>
      </c>
      <c r="J93" s="151">
        <v>0</v>
      </c>
      <c r="K93" s="168">
        <v>0</v>
      </c>
      <c r="L93" s="58"/>
      <c r="M93" s="12"/>
      <c r="N93" s="12"/>
    </row>
    <row r="94" spans="1:14" s="14" customFormat="1" ht="28.5">
      <c r="A94" s="122" t="s">
        <v>132</v>
      </c>
      <c r="B94" s="107">
        <v>3230</v>
      </c>
      <c r="C94" s="107">
        <v>550</v>
      </c>
      <c r="D94" s="151">
        <v>0</v>
      </c>
      <c r="E94" s="151"/>
      <c r="F94" s="151">
        <v>0</v>
      </c>
      <c r="G94" s="151">
        <v>0</v>
      </c>
      <c r="H94" s="151">
        <v>0</v>
      </c>
      <c r="I94" s="151">
        <v>0</v>
      </c>
      <c r="J94" s="151">
        <v>0</v>
      </c>
      <c r="K94" s="151">
        <v>0</v>
      </c>
      <c r="L94" s="51">
        <v>0</v>
      </c>
      <c r="M94" s="13"/>
      <c r="N94" s="13"/>
    </row>
    <row r="95" spans="1:14" s="14" customFormat="1" ht="15">
      <c r="A95" s="122" t="s">
        <v>65</v>
      </c>
      <c r="B95" s="107">
        <v>3240</v>
      </c>
      <c r="C95" s="107">
        <v>560</v>
      </c>
      <c r="D95" s="151">
        <f aca="true" t="shared" si="23" ref="D95:K95">SUM(D97,D106)</f>
        <v>0</v>
      </c>
      <c r="E95" s="151">
        <f t="shared" si="23"/>
        <v>0</v>
      </c>
      <c r="F95" s="151">
        <f t="shared" si="23"/>
        <v>0</v>
      </c>
      <c r="G95" s="151">
        <f t="shared" si="23"/>
        <v>0</v>
      </c>
      <c r="H95" s="151">
        <f t="shared" si="23"/>
        <v>0</v>
      </c>
      <c r="I95" s="151">
        <f t="shared" si="23"/>
        <v>0</v>
      </c>
      <c r="J95" s="151">
        <f t="shared" si="23"/>
        <v>0</v>
      </c>
      <c r="K95" s="151">
        <f t="shared" si="23"/>
        <v>0</v>
      </c>
      <c r="L95" s="51"/>
      <c r="M95" s="13"/>
      <c r="N95" s="13"/>
    </row>
    <row r="96" spans="1:14" s="10" customFormat="1" ht="15.75">
      <c r="A96" s="124" t="s">
        <v>29</v>
      </c>
      <c r="B96" s="29">
        <v>4100</v>
      </c>
      <c r="C96" s="29">
        <v>570</v>
      </c>
      <c r="D96" s="145">
        <f>D97</f>
        <v>0</v>
      </c>
      <c r="E96" s="145">
        <f aca="true" t="shared" si="24" ref="E96:K96">E97</f>
        <v>0</v>
      </c>
      <c r="F96" s="145">
        <f t="shared" si="24"/>
        <v>0</v>
      </c>
      <c r="G96" s="145">
        <f t="shared" si="24"/>
        <v>0</v>
      </c>
      <c r="H96" s="145">
        <f t="shared" si="24"/>
        <v>0</v>
      </c>
      <c r="I96" s="145">
        <f t="shared" si="24"/>
        <v>0</v>
      </c>
      <c r="J96" s="145">
        <f t="shared" si="24"/>
        <v>0</v>
      </c>
      <c r="K96" s="145">
        <f t="shared" si="24"/>
        <v>0</v>
      </c>
      <c r="L96" s="51">
        <v>0</v>
      </c>
      <c r="M96" s="9"/>
      <c r="N96" s="9"/>
    </row>
    <row r="97" spans="1:14" ht="15">
      <c r="A97" s="39" t="s">
        <v>30</v>
      </c>
      <c r="B97" s="27">
        <v>4110</v>
      </c>
      <c r="C97" s="27">
        <v>580</v>
      </c>
      <c r="D97" s="136">
        <f>D98+D99+D100</f>
        <v>0</v>
      </c>
      <c r="E97" s="136">
        <f aca="true" t="shared" si="25" ref="E97:K97">E98+E99+E100</f>
        <v>0</v>
      </c>
      <c r="F97" s="136">
        <f t="shared" si="25"/>
        <v>0</v>
      </c>
      <c r="G97" s="136">
        <f t="shared" si="25"/>
        <v>0</v>
      </c>
      <c r="H97" s="136">
        <f t="shared" si="25"/>
        <v>0</v>
      </c>
      <c r="I97" s="136">
        <f t="shared" si="25"/>
        <v>0</v>
      </c>
      <c r="J97" s="136">
        <f t="shared" si="25"/>
        <v>0</v>
      </c>
      <c r="K97" s="136">
        <f t="shared" si="25"/>
        <v>0</v>
      </c>
      <c r="L97" s="51">
        <v>0</v>
      </c>
      <c r="M97" s="3"/>
      <c r="N97" s="3"/>
    </row>
    <row r="98" spans="1:14" ht="31.5" customHeight="1">
      <c r="A98" s="40" t="s">
        <v>31</v>
      </c>
      <c r="B98" s="25">
        <v>4111</v>
      </c>
      <c r="C98" s="25">
        <v>590</v>
      </c>
      <c r="D98" s="134">
        <v>0</v>
      </c>
      <c r="E98" s="134"/>
      <c r="F98" s="134">
        <v>0</v>
      </c>
      <c r="G98" s="134">
        <v>0</v>
      </c>
      <c r="H98" s="134">
        <v>0</v>
      </c>
      <c r="I98" s="134">
        <v>0</v>
      </c>
      <c r="J98" s="134">
        <v>0</v>
      </c>
      <c r="K98" s="134">
        <v>0</v>
      </c>
      <c r="L98" s="51">
        <v>0</v>
      </c>
      <c r="M98" s="3"/>
      <c r="N98" s="3"/>
    </row>
    <row r="99" spans="1:14" ht="29.25" customHeight="1">
      <c r="A99" s="40" t="s">
        <v>136</v>
      </c>
      <c r="B99" s="25">
        <v>4112</v>
      </c>
      <c r="C99" s="27">
        <v>600</v>
      </c>
      <c r="D99" s="134">
        <v>0</v>
      </c>
      <c r="E99" s="134">
        <v>0</v>
      </c>
      <c r="F99" s="134">
        <v>0</v>
      </c>
      <c r="G99" s="134">
        <v>0</v>
      </c>
      <c r="H99" s="134">
        <v>0</v>
      </c>
      <c r="I99" s="134">
        <v>0</v>
      </c>
      <c r="J99" s="134">
        <v>0</v>
      </c>
      <c r="K99" s="134">
        <v>0</v>
      </c>
      <c r="L99" s="51">
        <v>0</v>
      </c>
      <c r="M99" s="3"/>
      <c r="N99" s="3"/>
    </row>
    <row r="100" spans="1:14" ht="15.75" customHeight="1">
      <c r="A100" s="40" t="s">
        <v>33</v>
      </c>
      <c r="B100" s="25">
        <v>4113</v>
      </c>
      <c r="C100" s="25">
        <v>610</v>
      </c>
      <c r="D100" s="134">
        <v>0</v>
      </c>
      <c r="E100" s="134">
        <v>0</v>
      </c>
      <c r="F100" s="134">
        <v>0</v>
      </c>
      <c r="G100" s="134">
        <v>0</v>
      </c>
      <c r="H100" s="134">
        <v>0</v>
      </c>
      <c r="I100" s="134">
        <v>0</v>
      </c>
      <c r="J100" s="134">
        <v>0</v>
      </c>
      <c r="K100" s="134">
        <v>0</v>
      </c>
      <c r="L100" s="93"/>
      <c r="M100" s="3"/>
      <c r="N100" s="3"/>
    </row>
    <row r="101" spans="1:14" ht="19.5" customHeight="1" hidden="1">
      <c r="A101" s="120" t="s">
        <v>86</v>
      </c>
      <c r="B101" s="107">
        <v>4120</v>
      </c>
      <c r="C101" s="25">
        <v>600</v>
      </c>
      <c r="D101" s="134">
        <v>0</v>
      </c>
      <c r="E101" s="134">
        <v>0</v>
      </c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93"/>
      <c r="M101" s="3"/>
      <c r="N101" s="3"/>
    </row>
    <row r="102" spans="1:14" ht="21" customHeight="1" hidden="1">
      <c r="A102" s="125" t="s">
        <v>34</v>
      </c>
      <c r="B102" s="114">
        <v>4121</v>
      </c>
      <c r="C102" s="25">
        <v>610</v>
      </c>
      <c r="D102" s="134">
        <v>0</v>
      </c>
      <c r="E102" s="134">
        <v>0</v>
      </c>
      <c r="F102" s="134">
        <v>0</v>
      </c>
      <c r="G102" s="134">
        <v>0</v>
      </c>
      <c r="H102" s="134">
        <v>0</v>
      </c>
      <c r="I102" s="134">
        <v>0</v>
      </c>
      <c r="J102" s="134">
        <v>0</v>
      </c>
      <c r="K102" s="134">
        <v>0</v>
      </c>
      <c r="L102" s="93"/>
      <c r="M102" s="3"/>
      <c r="N102" s="3"/>
    </row>
    <row r="103" spans="1:14" ht="12.75" customHeight="1" hidden="1">
      <c r="A103" s="125" t="s">
        <v>87</v>
      </c>
      <c r="B103" s="114">
        <v>4122</v>
      </c>
      <c r="C103" s="107"/>
      <c r="D103" s="134">
        <v>0</v>
      </c>
      <c r="E103" s="134">
        <v>0</v>
      </c>
      <c r="F103" s="134">
        <v>0</v>
      </c>
      <c r="G103" s="134">
        <v>0</v>
      </c>
      <c r="H103" s="134">
        <v>0</v>
      </c>
      <c r="I103" s="134">
        <v>0</v>
      </c>
      <c r="J103" s="134">
        <v>0</v>
      </c>
      <c r="K103" s="134">
        <v>0</v>
      </c>
      <c r="L103" s="93"/>
      <c r="M103" s="3"/>
      <c r="N103" s="3"/>
    </row>
    <row r="104" spans="1:14" ht="17.25" customHeight="1" hidden="1">
      <c r="A104" s="125" t="s">
        <v>36</v>
      </c>
      <c r="B104" s="114">
        <v>4123</v>
      </c>
      <c r="C104" s="114"/>
      <c r="D104" s="141">
        <v>0</v>
      </c>
      <c r="E104" s="141">
        <v>0</v>
      </c>
      <c r="F104" s="141">
        <v>0</v>
      </c>
      <c r="G104" s="141">
        <v>0</v>
      </c>
      <c r="H104" s="141">
        <v>0</v>
      </c>
      <c r="I104" s="141">
        <v>0</v>
      </c>
      <c r="J104" s="141">
        <v>0</v>
      </c>
      <c r="K104" s="141">
        <v>0</v>
      </c>
      <c r="L104" s="93"/>
      <c r="M104" s="3"/>
      <c r="N104" s="3"/>
    </row>
    <row r="105" spans="1:14" s="10" customFormat="1" ht="18" customHeight="1" thickBot="1">
      <c r="A105" s="124" t="s">
        <v>37</v>
      </c>
      <c r="B105" s="105">
        <v>4200</v>
      </c>
      <c r="C105" s="105">
        <v>620</v>
      </c>
      <c r="D105" s="131">
        <f>D106</f>
        <v>0</v>
      </c>
      <c r="E105" s="131">
        <f aca="true" t="shared" si="26" ref="E105:K105">E106</f>
        <v>0</v>
      </c>
      <c r="F105" s="131">
        <f t="shared" si="26"/>
        <v>0</v>
      </c>
      <c r="G105" s="131">
        <f t="shared" si="26"/>
        <v>0</v>
      </c>
      <c r="H105" s="131">
        <f t="shared" si="26"/>
        <v>0</v>
      </c>
      <c r="I105" s="131">
        <f t="shared" si="26"/>
        <v>0</v>
      </c>
      <c r="J105" s="131">
        <f t="shared" si="26"/>
        <v>0</v>
      </c>
      <c r="K105" s="131">
        <f t="shared" si="26"/>
        <v>0</v>
      </c>
      <c r="L105" s="64">
        <v>0</v>
      </c>
      <c r="M105" s="9"/>
      <c r="N105" s="9"/>
    </row>
    <row r="106" spans="1:14" ht="16.5" customHeight="1">
      <c r="A106" s="86" t="s">
        <v>38</v>
      </c>
      <c r="B106" s="27">
        <v>4210</v>
      </c>
      <c r="C106" s="27">
        <v>630</v>
      </c>
      <c r="D106" s="143">
        <f aca="true" t="shared" si="27" ref="D106:D114">SUM(D107:D109)</f>
        <v>0</v>
      </c>
      <c r="E106" s="164"/>
      <c r="F106" s="164">
        <v>0</v>
      </c>
      <c r="G106" s="164">
        <v>0</v>
      </c>
      <c r="H106" s="164">
        <v>0</v>
      </c>
      <c r="I106" s="164">
        <v>0</v>
      </c>
      <c r="J106" s="164">
        <v>0</v>
      </c>
      <c r="K106" s="164">
        <v>0</v>
      </c>
      <c r="L106" s="7"/>
      <c r="M106" s="3"/>
      <c r="N106" s="3"/>
    </row>
    <row r="107" spans="1:14" ht="20.25" customHeight="1" hidden="1">
      <c r="A107" s="126" t="s">
        <v>39</v>
      </c>
      <c r="B107" s="27">
        <v>4220</v>
      </c>
      <c r="C107" s="114"/>
      <c r="D107" s="143">
        <f t="shared" si="27"/>
        <v>0</v>
      </c>
      <c r="E107" s="165"/>
      <c r="F107" s="165"/>
      <c r="G107" s="165"/>
      <c r="H107" s="165"/>
      <c r="I107" s="165"/>
      <c r="J107" s="165"/>
      <c r="K107" s="165"/>
      <c r="L107" s="7"/>
      <c r="M107" s="3"/>
      <c r="N107" s="3"/>
    </row>
    <row r="108" spans="1:14" ht="21" customHeight="1" hidden="1">
      <c r="A108" s="181"/>
      <c r="B108" s="114"/>
      <c r="C108" s="186"/>
      <c r="D108" s="143">
        <f t="shared" si="27"/>
        <v>0</v>
      </c>
      <c r="E108" s="165"/>
      <c r="F108" s="165"/>
      <c r="G108" s="165"/>
      <c r="H108" s="165"/>
      <c r="I108" s="165"/>
      <c r="J108" s="165"/>
      <c r="K108" s="165"/>
      <c r="L108" s="7"/>
      <c r="M108" s="3"/>
      <c r="N108" s="3"/>
    </row>
    <row r="109" spans="1:14" s="1" customFormat="1" ht="18" customHeight="1" hidden="1">
      <c r="A109" s="37"/>
      <c r="B109" s="82"/>
      <c r="C109" s="27"/>
      <c r="D109" s="143">
        <f t="shared" si="27"/>
        <v>0</v>
      </c>
      <c r="E109" s="166">
        <f aca="true" t="shared" si="28" ref="E109:K109">SUM(E110:E111)</f>
        <v>0</v>
      </c>
      <c r="F109" s="166">
        <f t="shared" si="28"/>
        <v>0</v>
      </c>
      <c r="G109" s="166">
        <f t="shared" si="28"/>
        <v>0</v>
      </c>
      <c r="H109" s="166">
        <f t="shared" si="28"/>
        <v>0</v>
      </c>
      <c r="I109" s="166">
        <f t="shared" si="28"/>
        <v>0</v>
      </c>
      <c r="J109" s="166">
        <f t="shared" si="28"/>
        <v>0</v>
      </c>
      <c r="K109" s="166">
        <f t="shared" si="28"/>
        <v>0</v>
      </c>
      <c r="L109" s="11"/>
      <c r="M109" s="12"/>
      <c r="N109" s="12"/>
    </row>
    <row r="110" spans="1:14" s="10" customFormat="1" ht="15.75" customHeight="1" hidden="1">
      <c r="A110" s="21"/>
      <c r="B110" s="81"/>
      <c r="C110" s="114"/>
      <c r="D110" s="143">
        <f t="shared" si="27"/>
        <v>0</v>
      </c>
      <c r="E110" s="167"/>
      <c r="F110" s="167"/>
      <c r="G110" s="167"/>
      <c r="H110" s="167"/>
      <c r="I110" s="167"/>
      <c r="J110" s="167"/>
      <c r="K110" s="167"/>
      <c r="L110" s="8"/>
      <c r="M110" s="9"/>
      <c r="N110" s="9"/>
    </row>
    <row r="111" spans="1:14" s="10" customFormat="1" ht="14.25" customHeight="1" hidden="1">
      <c r="A111" s="20"/>
      <c r="B111" s="81"/>
      <c r="C111" s="81"/>
      <c r="D111" s="143">
        <f t="shared" si="27"/>
        <v>0</v>
      </c>
      <c r="E111" s="167"/>
      <c r="F111" s="167"/>
      <c r="G111" s="167"/>
      <c r="H111" s="167"/>
      <c r="I111" s="167"/>
      <c r="J111" s="167"/>
      <c r="K111" s="167"/>
      <c r="L111" s="8"/>
      <c r="M111" s="9"/>
      <c r="N111" s="9"/>
    </row>
    <row r="112" spans="1:14" s="15" customFormat="1" ht="14.25" customHeight="1" hidden="1">
      <c r="A112" s="22"/>
      <c r="B112" s="16"/>
      <c r="C112" s="81"/>
      <c r="D112" s="143">
        <f t="shared" si="27"/>
        <v>0</v>
      </c>
      <c r="E112" s="156"/>
      <c r="F112" s="156"/>
      <c r="G112" s="156"/>
      <c r="H112" s="156"/>
      <c r="I112" s="156"/>
      <c r="J112" s="156"/>
      <c r="K112" s="156"/>
      <c r="L112" s="17"/>
      <c r="M112" s="18"/>
      <c r="N112" s="18"/>
    </row>
    <row r="113" spans="1:13" ht="18" customHeight="1" hidden="1">
      <c r="A113" s="87"/>
      <c r="B113" s="27"/>
      <c r="C113" s="81"/>
      <c r="D113" s="143"/>
      <c r="E113" s="190"/>
      <c r="F113" s="190"/>
      <c r="G113" s="190"/>
      <c r="H113" s="190"/>
      <c r="I113" s="190"/>
      <c r="J113" s="190"/>
      <c r="K113" s="190"/>
      <c r="L113" s="17"/>
      <c r="M113" s="18"/>
    </row>
    <row r="114" spans="1:11" ht="22.5" customHeight="1" hidden="1">
      <c r="A114" s="193"/>
      <c r="B114" s="127"/>
      <c r="C114" s="16"/>
      <c r="D114" s="215">
        <f t="shared" si="27"/>
        <v>0</v>
      </c>
      <c r="E114" s="160"/>
      <c r="F114" s="160"/>
      <c r="G114" s="160"/>
      <c r="H114" s="160"/>
      <c r="I114" s="160"/>
      <c r="J114" s="160"/>
      <c r="K114" s="160"/>
    </row>
    <row r="115" spans="1:11" ht="16.5" customHeight="1">
      <c r="A115" s="119" t="s">
        <v>45</v>
      </c>
      <c r="B115" s="114">
        <v>5000</v>
      </c>
      <c r="C115" s="27">
        <v>640</v>
      </c>
      <c r="D115" s="131" t="s">
        <v>84</v>
      </c>
      <c r="E115" s="131">
        <v>570768</v>
      </c>
      <c r="F115" s="171"/>
      <c r="G115" s="131" t="s">
        <v>84</v>
      </c>
      <c r="H115" s="131" t="s">
        <v>84</v>
      </c>
      <c r="I115" s="131" t="s">
        <v>84</v>
      </c>
      <c r="J115" s="131" t="s">
        <v>84</v>
      </c>
      <c r="K115" s="131" t="s">
        <v>84</v>
      </c>
    </row>
    <row r="116" spans="1:11" ht="18.75" customHeight="1">
      <c r="A116" s="85" t="s">
        <v>81</v>
      </c>
      <c r="B116" s="25">
        <v>9000</v>
      </c>
      <c r="C116" s="27">
        <v>650</v>
      </c>
      <c r="D116" s="171">
        <v>0</v>
      </c>
      <c r="E116" s="171"/>
      <c r="F116" s="171">
        <v>0</v>
      </c>
      <c r="G116" s="171">
        <v>0</v>
      </c>
      <c r="H116" s="171">
        <v>0</v>
      </c>
      <c r="I116" s="171">
        <v>0</v>
      </c>
      <c r="J116" s="171">
        <v>0</v>
      </c>
      <c r="K116" s="171">
        <v>0</v>
      </c>
    </row>
    <row r="117" spans="1:11" ht="12.75">
      <c r="A117" s="84"/>
      <c r="B117" s="24"/>
      <c r="C117" s="24"/>
      <c r="D117" s="24"/>
      <c r="E117" s="24"/>
      <c r="F117" s="24"/>
      <c r="G117" s="24"/>
      <c r="H117" s="24"/>
      <c r="I117" s="24"/>
      <c r="J117" s="24"/>
      <c r="K117" s="24"/>
    </row>
    <row r="118" ht="12.75" customHeight="1">
      <c r="A118" s="130" t="s">
        <v>97</v>
      </c>
    </row>
    <row r="119" ht="12.75" customHeight="1">
      <c r="A119" s="130"/>
    </row>
    <row r="120" ht="12.75" customHeight="1">
      <c r="A120" s="130"/>
    </row>
    <row r="121" spans="1:9" ht="15.75">
      <c r="A121" s="30" t="s">
        <v>110</v>
      </c>
      <c r="B121" s="48"/>
      <c r="C121" s="48"/>
      <c r="D121" s="31"/>
      <c r="E121" s="31"/>
      <c r="F121" s="31"/>
      <c r="G121" s="48"/>
      <c r="H121" s="48" t="s">
        <v>82</v>
      </c>
      <c r="I121" s="48"/>
    </row>
    <row r="122" spans="1:13" ht="15">
      <c r="A122" s="31"/>
      <c r="B122" s="254" t="s">
        <v>40</v>
      </c>
      <c r="C122" s="254"/>
      <c r="D122" s="31"/>
      <c r="E122" s="31"/>
      <c r="F122" s="31"/>
      <c r="G122" s="254" t="s">
        <v>101</v>
      </c>
      <c r="H122" s="254"/>
      <c r="I122" s="254"/>
      <c r="J122" s="2"/>
      <c r="K122" s="2"/>
      <c r="L122" s="2"/>
      <c r="M122" s="2"/>
    </row>
    <row r="123" spans="1:9" ht="15">
      <c r="A123" s="31"/>
      <c r="B123" s="31"/>
      <c r="C123" s="31"/>
      <c r="D123" s="31"/>
      <c r="E123" s="31"/>
      <c r="F123" s="31"/>
      <c r="G123" s="31"/>
      <c r="H123" s="31"/>
      <c r="I123" s="31"/>
    </row>
    <row r="124" spans="1:9" ht="15.75">
      <c r="A124" s="30" t="s">
        <v>69</v>
      </c>
      <c r="B124" s="48"/>
      <c r="C124" s="48"/>
      <c r="D124" s="31"/>
      <c r="E124" s="31"/>
      <c r="F124" s="31"/>
      <c r="G124" s="48"/>
      <c r="H124" s="48" t="s">
        <v>105</v>
      </c>
      <c r="I124" s="48"/>
    </row>
    <row r="125" spans="1:13" ht="15">
      <c r="A125" s="31"/>
      <c r="B125" s="254" t="s">
        <v>40</v>
      </c>
      <c r="C125" s="254"/>
      <c r="D125" s="31"/>
      <c r="E125" s="31"/>
      <c r="F125" s="31"/>
      <c r="G125" s="254" t="s">
        <v>102</v>
      </c>
      <c r="H125" s="254"/>
      <c r="I125" s="254"/>
      <c r="J125" s="2"/>
      <c r="K125" s="2"/>
      <c r="L125" s="2"/>
      <c r="M125" s="2"/>
    </row>
    <row r="127" ht="12.75">
      <c r="A127" t="s">
        <v>194</v>
      </c>
    </row>
    <row r="129" ht="12.75">
      <c r="A129" s="223"/>
    </row>
  </sheetData>
  <sheetProtection/>
  <mergeCells count="26">
    <mergeCell ref="B122:C122"/>
    <mergeCell ref="G122:I122"/>
    <mergeCell ref="K21:K22"/>
    <mergeCell ref="J21:J22"/>
    <mergeCell ref="I21:I22"/>
    <mergeCell ref="E21:E22"/>
    <mergeCell ref="G21:G22"/>
    <mergeCell ref="B125:C125"/>
    <mergeCell ref="G125:I125"/>
    <mergeCell ref="A16:I16"/>
    <mergeCell ref="I1:K1"/>
    <mergeCell ref="A3:D4"/>
    <mergeCell ref="A7:K7"/>
    <mergeCell ref="A6:K6"/>
    <mergeCell ref="H2:L4"/>
    <mergeCell ref="A17:D17"/>
    <mergeCell ref="L21:L22"/>
    <mergeCell ref="A8:K8"/>
    <mergeCell ref="F17:J17"/>
    <mergeCell ref="A21:A22"/>
    <mergeCell ref="B21:B22"/>
    <mergeCell ref="F21:F22"/>
    <mergeCell ref="A12:I12"/>
    <mergeCell ref="H21:H22"/>
    <mergeCell ref="C21:C22"/>
    <mergeCell ref="D21:D22"/>
  </mergeCells>
  <printOptions horizontalCentered="1"/>
  <pageMargins left="0.5905511811023623" right="0.1968503937007874" top="0.9055118110236221" bottom="0.1968503937007874" header="0.6299212598425197" footer="0.15748031496062992"/>
  <pageSetup fitToHeight="3" horizontalDpi="300" verticalDpi="300" orientation="landscape" paperSize="9" scale="63" r:id="rId1"/>
  <rowBreaks count="1" manualBreakCount="1">
    <brk id="51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129"/>
  <sheetViews>
    <sheetView view="pageBreakPreview" zoomScaleSheetLayoutView="100" zoomScalePageLayoutView="0" workbookViewId="0" topLeftCell="A94">
      <selection activeCell="A127" sqref="A127"/>
    </sheetView>
  </sheetViews>
  <sheetFormatPr defaultColWidth="9.00390625" defaultRowHeight="12.75"/>
  <cols>
    <col min="1" max="1" width="55.25390625" style="0" customWidth="1"/>
    <col min="2" max="2" width="15.00390625" style="0" customWidth="1"/>
    <col min="3" max="3" width="8.125" style="0" customWidth="1"/>
    <col min="4" max="4" width="18.375" style="0" customWidth="1"/>
    <col min="5" max="5" width="13.375" style="0" hidden="1" customWidth="1"/>
    <col min="6" max="6" width="18.25390625" style="0" customWidth="1"/>
    <col min="7" max="7" width="11.75390625" style="0" customWidth="1"/>
    <col min="8" max="8" width="18.25390625" style="0" customWidth="1"/>
    <col min="9" max="9" width="18.625" style="0" customWidth="1"/>
    <col min="10" max="10" width="19.00390625" style="0" hidden="1" customWidth="1"/>
    <col min="11" max="11" width="15.875" style="0" customWidth="1"/>
    <col min="12" max="12" width="16.125" style="0" hidden="1" customWidth="1"/>
    <col min="13" max="13" width="9.75390625" style="0" customWidth="1"/>
    <col min="14" max="14" width="9.625" style="0" customWidth="1"/>
  </cols>
  <sheetData>
    <row r="1" spans="9:14" ht="12" customHeight="1">
      <c r="I1" s="253" t="s">
        <v>142</v>
      </c>
      <c r="J1" s="253"/>
      <c r="K1" s="253"/>
      <c r="L1" s="1"/>
      <c r="M1" s="250"/>
      <c r="N1" s="250"/>
    </row>
    <row r="2" spans="7:16" ht="12.75" customHeight="1">
      <c r="G2" s="5"/>
      <c r="H2" s="251" t="s">
        <v>143</v>
      </c>
      <c r="I2" s="251"/>
      <c r="J2" s="251"/>
      <c r="K2" s="251"/>
      <c r="L2" s="251"/>
      <c r="M2" s="5"/>
      <c r="N2" s="5"/>
      <c r="O2" s="2"/>
      <c r="P2" s="2"/>
    </row>
    <row r="3" spans="1:16" ht="12.75">
      <c r="A3" s="251"/>
      <c r="B3" s="251"/>
      <c r="C3" s="251"/>
      <c r="D3" s="251"/>
      <c r="F3" s="5"/>
      <c r="G3" s="5"/>
      <c r="H3" s="251"/>
      <c r="I3" s="251"/>
      <c r="J3" s="251"/>
      <c r="K3" s="251"/>
      <c r="L3" s="251"/>
      <c r="M3" s="5"/>
      <c r="N3" s="5"/>
      <c r="O3" s="2"/>
      <c r="P3" s="2"/>
    </row>
    <row r="4" spans="1:14" ht="26.25" customHeight="1">
      <c r="A4" s="251"/>
      <c r="B4" s="251"/>
      <c r="C4" s="251"/>
      <c r="D4" s="251"/>
      <c r="F4" s="5"/>
      <c r="G4" s="5"/>
      <c r="H4" s="251"/>
      <c r="I4" s="251"/>
      <c r="J4" s="251"/>
      <c r="K4" s="251"/>
      <c r="L4" s="251"/>
      <c r="M4" s="5"/>
      <c r="N4" s="5"/>
    </row>
    <row r="5" spans="6:14" ht="14.25" customHeight="1">
      <c r="F5" s="5"/>
      <c r="G5" s="5"/>
      <c r="H5" s="5"/>
      <c r="I5" s="5"/>
      <c r="J5" s="5"/>
      <c r="K5" s="19"/>
      <c r="L5" s="5"/>
      <c r="N5" s="5"/>
    </row>
    <row r="6" spans="1:11" ht="15.75">
      <c r="A6" s="252" t="s">
        <v>0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</row>
    <row r="7" spans="1:11" ht="15.75">
      <c r="A7" s="256" t="s">
        <v>99</v>
      </c>
      <c r="B7" s="261"/>
      <c r="C7" s="261"/>
      <c r="D7" s="261"/>
      <c r="E7" s="261"/>
      <c r="F7" s="261"/>
      <c r="G7" s="261"/>
      <c r="H7" s="261"/>
      <c r="I7" s="261"/>
      <c r="J7" s="261"/>
      <c r="K7" s="261"/>
    </row>
    <row r="8" spans="1:11" ht="15.75">
      <c r="A8" s="247" t="s">
        <v>192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</row>
    <row r="9" spans="9:11" ht="12.75">
      <c r="I9" s="98"/>
      <c r="K9" s="6" t="s">
        <v>4</v>
      </c>
    </row>
    <row r="10" spans="1:11" ht="12.75">
      <c r="A10" s="225" t="s">
        <v>174</v>
      </c>
      <c r="B10" s="230"/>
      <c r="C10" s="230"/>
      <c r="D10" s="230"/>
      <c r="E10" s="230"/>
      <c r="F10" s="230"/>
      <c r="G10" s="230"/>
      <c r="H10" s="230"/>
      <c r="I10" t="s">
        <v>1</v>
      </c>
      <c r="K10" s="46" t="s">
        <v>67</v>
      </c>
    </row>
    <row r="11" spans="1:11" ht="12.75">
      <c r="A11" s="225" t="s">
        <v>175</v>
      </c>
      <c r="B11" s="231"/>
      <c r="C11" s="231"/>
      <c r="D11" s="231"/>
      <c r="E11" s="231"/>
      <c r="F11" s="231"/>
      <c r="G11" s="231"/>
      <c r="H11" s="231"/>
      <c r="I11" t="s">
        <v>2</v>
      </c>
      <c r="K11" s="47">
        <v>3510136600</v>
      </c>
    </row>
    <row r="12" spans="1:11" ht="12.75" customHeight="1" hidden="1">
      <c r="A12" s="241" t="s">
        <v>68</v>
      </c>
      <c r="B12" s="241"/>
      <c r="C12" s="241"/>
      <c r="D12" s="241"/>
      <c r="E12" s="241"/>
      <c r="F12" s="241"/>
      <c r="G12" s="241"/>
      <c r="H12" s="241"/>
      <c r="I12" s="241"/>
      <c r="K12" s="47"/>
    </row>
    <row r="13" spans="1:11" ht="12.75">
      <c r="A13" s="129" t="s">
        <v>161</v>
      </c>
      <c r="B13" s="129"/>
      <c r="C13" s="129"/>
      <c r="D13" s="232"/>
      <c r="E13" s="232"/>
      <c r="F13" s="232"/>
      <c r="G13" s="232"/>
      <c r="H13" s="232"/>
      <c r="I13" t="s">
        <v>91</v>
      </c>
      <c r="K13" s="47">
        <v>420</v>
      </c>
    </row>
    <row r="14" spans="1:11" ht="12.75">
      <c r="A14" s="225" t="s">
        <v>162</v>
      </c>
      <c r="B14" s="225"/>
      <c r="C14" s="225"/>
      <c r="D14" s="230"/>
      <c r="E14" s="230"/>
      <c r="F14" s="230"/>
      <c r="G14" s="230"/>
      <c r="H14" s="230"/>
      <c r="I14" s="225"/>
      <c r="K14" s="3"/>
    </row>
    <row r="15" spans="1:11" ht="12.75">
      <c r="A15" s="225" t="s">
        <v>171</v>
      </c>
      <c r="B15" s="225"/>
      <c r="C15" s="225"/>
      <c r="D15" s="231"/>
      <c r="E15" s="231"/>
      <c r="F15" s="231"/>
      <c r="G15" s="231"/>
      <c r="H15" s="231"/>
      <c r="I15" s="225"/>
      <c r="K15" s="3"/>
    </row>
    <row r="16" spans="1:9" ht="12.75">
      <c r="A16" s="263" t="s">
        <v>176</v>
      </c>
      <c r="B16" s="263"/>
      <c r="C16" s="263"/>
      <c r="D16" s="263"/>
      <c r="E16" s="263"/>
      <c r="F16" s="263"/>
      <c r="G16" s="263"/>
      <c r="H16" s="263"/>
      <c r="I16" s="263"/>
    </row>
    <row r="17" spans="1:13" ht="44.25" customHeight="1">
      <c r="A17" s="246" t="s">
        <v>138</v>
      </c>
      <c r="B17" s="246"/>
      <c r="C17" s="246"/>
      <c r="D17" s="246"/>
      <c r="E17" s="225"/>
      <c r="F17" s="269" t="s">
        <v>187</v>
      </c>
      <c r="G17" s="269"/>
      <c r="H17" s="269"/>
      <c r="I17" s="269"/>
      <c r="M17" s="3"/>
    </row>
    <row r="18" spans="1:13" ht="12.75">
      <c r="A18" s="4" t="s">
        <v>193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57" t="s">
        <v>5</v>
      </c>
      <c r="B21" s="244" t="s">
        <v>92</v>
      </c>
      <c r="C21" s="244" t="s">
        <v>6</v>
      </c>
      <c r="D21" s="244" t="s">
        <v>93</v>
      </c>
      <c r="E21" s="244" t="s">
        <v>7</v>
      </c>
      <c r="F21" s="244" t="s">
        <v>98</v>
      </c>
      <c r="G21" s="244" t="s">
        <v>94</v>
      </c>
      <c r="H21" s="244" t="s">
        <v>95</v>
      </c>
      <c r="I21" s="244" t="s">
        <v>106</v>
      </c>
      <c r="J21" s="244" t="s">
        <v>107</v>
      </c>
      <c r="K21" s="242" t="s">
        <v>96</v>
      </c>
      <c r="L21" s="259" t="s">
        <v>71</v>
      </c>
    </row>
    <row r="22" spans="1:12" ht="62.25" customHeight="1" thickBot="1">
      <c r="A22" s="258"/>
      <c r="B22" s="245"/>
      <c r="C22" s="245"/>
      <c r="D22" s="245"/>
      <c r="E22" s="245"/>
      <c r="F22" s="245"/>
      <c r="G22" s="245"/>
      <c r="H22" s="245"/>
      <c r="I22" s="245"/>
      <c r="J22" s="245"/>
      <c r="K22" s="243"/>
      <c r="L22" s="260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69">
        <f>D25+D67+D96+D105</f>
        <v>8353900</v>
      </c>
      <c r="E24" s="169">
        <f aca="true" t="shared" si="0" ref="E24:K24">E25+E67+E96+E105</f>
        <v>0</v>
      </c>
      <c r="F24" s="169">
        <f>F27+F30+F44+F115</f>
        <v>8353900</v>
      </c>
      <c r="G24" s="169">
        <f t="shared" si="0"/>
        <v>0</v>
      </c>
      <c r="H24" s="169">
        <f t="shared" si="0"/>
        <v>8040389.540000001</v>
      </c>
      <c r="I24" s="169">
        <f t="shared" si="0"/>
        <v>8040389.540000001</v>
      </c>
      <c r="J24" s="169">
        <f t="shared" si="0"/>
        <v>0</v>
      </c>
      <c r="K24" s="169">
        <f t="shared" si="0"/>
        <v>0</v>
      </c>
      <c r="L24" s="53">
        <f>L25+L61</f>
        <v>0</v>
      </c>
      <c r="M24" s="3"/>
      <c r="N24" s="3"/>
    </row>
    <row r="25" spans="1:14" ht="26.25" customHeight="1">
      <c r="A25" s="187" t="s">
        <v>133</v>
      </c>
      <c r="B25" s="29">
        <v>2000</v>
      </c>
      <c r="C25" s="106" t="s">
        <v>47</v>
      </c>
      <c r="D25" s="169">
        <f>D26+D31+D55+D58+D62+D66</f>
        <v>8353900</v>
      </c>
      <c r="E25" s="169">
        <f aca="true" t="shared" si="1" ref="E25:K25">E26+E31+E55+E58+E62+E66</f>
        <v>0</v>
      </c>
      <c r="F25" s="169">
        <v>0</v>
      </c>
      <c r="G25" s="169">
        <f t="shared" si="1"/>
        <v>0</v>
      </c>
      <c r="H25" s="169">
        <f t="shared" si="1"/>
        <v>8040389.540000001</v>
      </c>
      <c r="I25" s="169">
        <f t="shared" si="1"/>
        <v>8040389.540000001</v>
      </c>
      <c r="J25" s="169">
        <f t="shared" si="1"/>
        <v>0</v>
      </c>
      <c r="K25" s="169">
        <f t="shared" si="1"/>
        <v>0</v>
      </c>
      <c r="L25" s="53">
        <f>L26+L53</f>
        <v>0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7646700</v>
      </c>
      <c r="E26" s="131">
        <f aca="true" t="shared" si="2" ref="E26:K26">E27+E30</f>
        <v>0</v>
      </c>
      <c r="F26" s="131">
        <v>0</v>
      </c>
      <c r="G26" s="131">
        <f t="shared" si="2"/>
        <v>0</v>
      </c>
      <c r="H26" s="131">
        <f t="shared" si="2"/>
        <v>7354207.44</v>
      </c>
      <c r="I26" s="131">
        <f t="shared" si="2"/>
        <v>7354207.44</v>
      </c>
      <c r="J26" s="131">
        <f t="shared" si="2"/>
        <v>0</v>
      </c>
      <c r="K26" s="131">
        <f t="shared" si="2"/>
        <v>0</v>
      </c>
      <c r="L26" s="65">
        <f>SUM(L27,L30,L31,L42,L43,L44,L52)</f>
        <v>0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6267800</v>
      </c>
      <c r="E27" s="132">
        <f aca="true" t="shared" si="3" ref="E27:K27">E28+E29</f>
        <v>0</v>
      </c>
      <c r="F27" s="132">
        <v>6267800</v>
      </c>
      <c r="G27" s="132">
        <f t="shared" si="3"/>
        <v>0</v>
      </c>
      <c r="H27" s="132">
        <f t="shared" si="3"/>
        <v>6047301.65</v>
      </c>
      <c r="I27" s="132">
        <f t="shared" si="3"/>
        <v>6047301.65</v>
      </c>
      <c r="J27" s="132">
        <f t="shared" si="3"/>
        <v>0</v>
      </c>
      <c r="K27" s="132">
        <f t="shared" si="3"/>
        <v>0</v>
      </c>
      <c r="L27" s="216">
        <v>0</v>
      </c>
      <c r="M27" s="9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34">
        <v>6267800</v>
      </c>
      <c r="E28" s="134"/>
      <c r="F28" s="134">
        <v>0</v>
      </c>
      <c r="G28" s="134">
        <v>0</v>
      </c>
      <c r="H28" s="134">
        <v>6047301.65</v>
      </c>
      <c r="I28" s="134">
        <v>6047301.65</v>
      </c>
      <c r="J28" s="134"/>
      <c r="K28" s="134">
        <f>H28-I28</f>
        <v>0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f>H29-I29</f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6">
        <v>1378900</v>
      </c>
      <c r="E30" s="136"/>
      <c r="F30" s="136">
        <v>1378900</v>
      </c>
      <c r="G30" s="136">
        <v>0</v>
      </c>
      <c r="H30" s="136">
        <v>1306905.79</v>
      </c>
      <c r="I30" s="136">
        <v>1306905.79</v>
      </c>
      <c r="J30" s="136"/>
      <c r="K30" s="136">
        <f>H30-I30</f>
        <v>0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D32+D33+D34+D35+D42+D43+D44+D52</f>
        <v>707200</v>
      </c>
      <c r="E31" s="131">
        <f aca="true" t="shared" si="4" ref="E31:K31">E32+E33+E34+E35+E42+E43+E44+E52</f>
        <v>0</v>
      </c>
      <c r="F31" s="131">
        <v>0</v>
      </c>
      <c r="G31" s="131">
        <f t="shared" si="4"/>
        <v>0</v>
      </c>
      <c r="H31" s="131">
        <f>H32+H33+H34+H35+H42+H43+H44+H52</f>
        <v>686182.1000000001</v>
      </c>
      <c r="I31" s="131">
        <f>I32+I33+I34+I35+I42+I43+I44+I52</f>
        <v>686182.1000000001</v>
      </c>
      <c r="J31" s="131">
        <f t="shared" si="4"/>
        <v>0</v>
      </c>
      <c r="K31" s="131">
        <f t="shared" si="4"/>
        <v>0</v>
      </c>
      <c r="L31" s="55">
        <f>SUM(L32:L36,L37:L37)</f>
        <v>0</v>
      </c>
      <c r="M31" s="9"/>
      <c r="N31" s="9"/>
    </row>
    <row r="32" spans="1:14" ht="16.5" customHeight="1">
      <c r="A32" s="179" t="s">
        <v>9</v>
      </c>
      <c r="B32" s="107">
        <v>2210</v>
      </c>
      <c r="C32" s="108" t="s">
        <v>54</v>
      </c>
      <c r="D32" s="136">
        <v>384468</v>
      </c>
      <c r="E32" s="136"/>
      <c r="F32" s="136">
        <v>0</v>
      </c>
      <c r="G32" s="136">
        <v>0</v>
      </c>
      <c r="H32" s="136">
        <v>366606.63</v>
      </c>
      <c r="I32" s="136">
        <v>366606.63</v>
      </c>
      <c r="J32" s="136"/>
      <c r="K32" s="136">
        <f>H32-I32</f>
        <v>0</v>
      </c>
      <c r="L32" s="56">
        <v>0</v>
      </c>
      <c r="M32" s="3"/>
      <c r="N32" s="3"/>
    </row>
    <row r="33" spans="1:14" ht="15.75" customHeight="1">
      <c r="A33" s="112" t="s">
        <v>10</v>
      </c>
      <c r="B33" s="107">
        <v>2220</v>
      </c>
      <c r="C33" s="108" t="s">
        <v>55</v>
      </c>
      <c r="D33" s="136">
        <v>0</v>
      </c>
      <c r="E33" s="136"/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f aca="true" t="shared" si="5" ref="K33:K42">H33-I33</f>
        <v>0</v>
      </c>
      <c r="L33" s="56">
        <v>0</v>
      </c>
      <c r="M33" s="3"/>
      <c r="N33" s="3"/>
    </row>
    <row r="34" spans="1:14" ht="15" customHeight="1">
      <c r="A34" s="112" t="s">
        <v>58</v>
      </c>
      <c r="B34" s="107">
        <v>2230</v>
      </c>
      <c r="C34" s="108" t="s">
        <v>56</v>
      </c>
      <c r="D34" s="136">
        <v>0</v>
      </c>
      <c r="E34" s="136"/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f t="shared" si="5"/>
        <v>0</v>
      </c>
      <c r="L34" s="56">
        <v>0</v>
      </c>
      <c r="M34" s="3"/>
      <c r="N34" s="3"/>
    </row>
    <row r="35" spans="1:14" ht="14.25" customHeight="1">
      <c r="A35" s="112" t="s">
        <v>85</v>
      </c>
      <c r="B35" s="107">
        <v>2240</v>
      </c>
      <c r="C35" s="108" t="s">
        <v>57</v>
      </c>
      <c r="D35" s="136">
        <v>64766</v>
      </c>
      <c r="E35" s="136"/>
      <c r="F35" s="136">
        <v>0</v>
      </c>
      <c r="G35" s="136">
        <v>0</v>
      </c>
      <c r="H35" s="136">
        <v>62927.25</v>
      </c>
      <c r="I35" s="136">
        <v>62927.25</v>
      </c>
      <c r="J35" s="136"/>
      <c r="K35" s="136">
        <f t="shared" si="5"/>
        <v>0</v>
      </c>
      <c r="L35" s="56">
        <v>0</v>
      </c>
      <c r="M35" s="3"/>
      <c r="N35" s="3"/>
    </row>
    <row r="36" spans="1:14" ht="15" hidden="1">
      <c r="A36" s="44"/>
      <c r="B36" s="25"/>
      <c r="C36" s="26"/>
      <c r="D36" s="136">
        <v>0</v>
      </c>
      <c r="E36" s="136"/>
      <c r="F36" s="136">
        <v>0</v>
      </c>
      <c r="G36" s="136">
        <v>0</v>
      </c>
      <c r="H36" s="136"/>
      <c r="I36" s="136"/>
      <c r="J36" s="136"/>
      <c r="K36" s="136">
        <f t="shared" si="5"/>
        <v>0</v>
      </c>
      <c r="L36" s="56">
        <v>0</v>
      </c>
      <c r="M36" s="3"/>
      <c r="N36" s="3"/>
    </row>
    <row r="37" spans="1:14" ht="14.25" customHeight="1" hidden="1">
      <c r="A37" s="41" t="s">
        <v>76</v>
      </c>
      <c r="B37" s="25">
        <v>1136</v>
      </c>
      <c r="C37" s="26"/>
      <c r="D37" s="136">
        <v>0</v>
      </c>
      <c r="E37" s="136"/>
      <c r="F37" s="136">
        <v>0</v>
      </c>
      <c r="G37" s="136">
        <v>0</v>
      </c>
      <c r="H37" s="136"/>
      <c r="I37" s="136"/>
      <c r="J37" s="136">
        <v>0</v>
      </c>
      <c r="K37" s="136">
        <f t="shared" si="5"/>
        <v>0</v>
      </c>
      <c r="L37" s="56">
        <v>0</v>
      </c>
      <c r="M37" s="3"/>
      <c r="N37" s="3"/>
    </row>
    <row r="38" spans="1:14" ht="28.5" hidden="1">
      <c r="A38" s="44" t="s">
        <v>11</v>
      </c>
      <c r="B38" s="25">
        <v>1137</v>
      </c>
      <c r="C38" s="25"/>
      <c r="D38" s="136">
        <v>0</v>
      </c>
      <c r="E38" s="136"/>
      <c r="F38" s="136">
        <v>0</v>
      </c>
      <c r="G38" s="136">
        <v>0</v>
      </c>
      <c r="H38" s="136"/>
      <c r="I38" s="136"/>
      <c r="J38" s="136"/>
      <c r="K38" s="136">
        <f t="shared" si="5"/>
        <v>0</v>
      </c>
      <c r="L38" s="56">
        <v>0</v>
      </c>
      <c r="M38" s="3"/>
      <c r="N38" s="3"/>
    </row>
    <row r="39" spans="1:14" ht="15" customHeight="1" hidden="1">
      <c r="A39" s="41" t="s">
        <v>25</v>
      </c>
      <c r="B39" s="25">
        <v>1138</v>
      </c>
      <c r="C39" s="25"/>
      <c r="D39" s="136">
        <v>0</v>
      </c>
      <c r="E39" s="136"/>
      <c r="F39" s="136">
        <v>0</v>
      </c>
      <c r="G39" s="136">
        <v>0</v>
      </c>
      <c r="H39" s="136"/>
      <c r="I39" s="136"/>
      <c r="J39" s="136"/>
      <c r="K39" s="136">
        <f t="shared" si="5"/>
        <v>0</v>
      </c>
      <c r="L39" s="56">
        <v>0</v>
      </c>
      <c r="M39" s="3"/>
      <c r="N39" s="3"/>
    </row>
    <row r="40" spans="1:14" ht="15.75" customHeight="1" hidden="1" thickBot="1">
      <c r="A40" s="41" t="s">
        <v>12</v>
      </c>
      <c r="B40" s="25">
        <v>1139</v>
      </c>
      <c r="C40" s="25"/>
      <c r="D40" s="136">
        <v>0</v>
      </c>
      <c r="E40" s="136"/>
      <c r="F40" s="136">
        <v>0</v>
      </c>
      <c r="G40" s="136">
        <v>0</v>
      </c>
      <c r="H40" s="136"/>
      <c r="I40" s="136"/>
      <c r="J40" s="136"/>
      <c r="K40" s="136">
        <f t="shared" si="5"/>
        <v>0</v>
      </c>
      <c r="L40" s="51">
        <v>0</v>
      </c>
      <c r="M40" s="3"/>
      <c r="N40" s="3"/>
    </row>
    <row r="41" spans="1:14" ht="13.5" customHeight="1" hidden="1" thickTop="1">
      <c r="A41" s="35">
        <v>1</v>
      </c>
      <c r="B41" s="36">
        <v>2</v>
      </c>
      <c r="C41" s="36"/>
      <c r="D41" s="210">
        <v>4</v>
      </c>
      <c r="E41" s="210">
        <v>5</v>
      </c>
      <c r="F41" s="210">
        <v>5</v>
      </c>
      <c r="G41" s="210">
        <v>6</v>
      </c>
      <c r="H41" s="210"/>
      <c r="I41" s="210"/>
      <c r="J41" s="210">
        <v>9</v>
      </c>
      <c r="K41" s="210">
        <v>10</v>
      </c>
      <c r="L41" s="50">
        <v>10</v>
      </c>
      <c r="M41" s="3"/>
      <c r="N41" s="3"/>
    </row>
    <row r="42" spans="1:14" s="10" customFormat="1" ht="15">
      <c r="A42" s="112" t="s">
        <v>13</v>
      </c>
      <c r="B42" s="107">
        <v>2250</v>
      </c>
      <c r="C42" s="107">
        <v>130</v>
      </c>
      <c r="D42" s="136">
        <v>2166</v>
      </c>
      <c r="E42" s="136"/>
      <c r="F42" s="136">
        <v>0</v>
      </c>
      <c r="G42" s="136">
        <v>0</v>
      </c>
      <c r="H42" s="136">
        <v>2165.28</v>
      </c>
      <c r="I42" s="136">
        <v>2165.28</v>
      </c>
      <c r="J42" s="136">
        <v>0</v>
      </c>
      <c r="K42" s="136">
        <f t="shared" si="5"/>
        <v>0</v>
      </c>
      <c r="L42" s="57">
        <v>0</v>
      </c>
      <c r="M42" s="9"/>
      <c r="N42" s="9"/>
    </row>
    <row r="43" spans="1:14" s="10" customFormat="1" ht="15.75" customHeight="1">
      <c r="A43" s="43" t="s">
        <v>117</v>
      </c>
      <c r="B43" s="27">
        <v>2260</v>
      </c>
      <c r="C43" s="27">
        <v>140</v>
      </c>
      <c r="D43" s="136">
        <v>0</v>
      </c>
      <c r="E43" s="136"/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f>H43-I43</f>
        <v>0</v>
      </c>
      <c r="L43" s="56">
        <v>0</v>
      </c>
      <c r="M43" s="9"/>
      <c r="N43" s="9"/>
    </row>
    <row r="44" spans="1:14" s="10" customFormat="1" ht="14.25" customHeight="1">
      <c r="A44" s="42" t="s">
        <v>14</v>
      </c>
      <c r="B44" s="107">
        <v>2270</v>
      </c>
      <c r="C44" s="107">
        <v>150</v>
      </c>
      <c r="D44" s="132">
        <f>D45+D46+D47+D48+D49</f>
        <v>255800</v>
      </c>
      <c r="E44" s="132">
        <f aca="true" t="shared" si="6" ref="E44:K44">E45+E46+E47+E48+E49</f>
        <v>0</v>
      </c>
      <c r="F44" s="132">
        <v>255800</v>
      </c>
      <c r="G44" s="132">
        <f t="shared" si="6"/>
        <v>0</v>
      </c>
      <c r="H44" s="132">
        <f t="shared" si="6"/>
        <v>254482.94</v>
      </c>
      <c r="I44" s="132">
        <f t="shared" si="6"/>
        <v>254482.94</v>
      </c>
      <c r="J44" s="132">
        <f t="shared" si="6"/>
        <v>0</v>
      </c>
      <c r="K44" s="132">
        <f t="shared" si="6"/>
        <v>0</v>
      </c>
      <c r="L44" s="55">
        <f>SUM(L45:L50)</f>
        <v>0</v>
      </c>
      <c r="M44" s="9"/>
      <c r="N44" s="9"/>
    </row>
    <row r="45" spans="1:14" ht="16.5" customHeight="1">
      <c r="A45" s="41" t="s">
        <v>15</v>
      </c>
      <c r="B45" s="25">
        <v>2271</v>
      </c>
      <c r="C45" s="25">
        <v>160</v>
      </c>
      <c r="D45" s="134">
        <v>193600</v>
      </c>
      <c r="E45" s="134"/>
      <c r="F45" s="134">
        <v>0</v>
      </c>
      <c r="G45" s="134">
        <v>0</v>
      </c>
      <c r="H45" s="134">
        <v>193276.41</v>
      </c>
      <c r="I45" s="134">
        <v>193276.41</v>
      </c>
      <c r="J45" s="134"/>
      <c r="K45" s="134">
        <f aca="true" t="shared" si="7" ref="K45:K50">H45-I45</f>
        <v>0</v>
      </c>
      <c r="L45" s="56">
        <v>0</v>
      </c>
      <c r="M45" s="3"/>
      <c r="N45" s="3"/>
    </row>
    <row r="46" spans="1:14" ht="18" customHeight="1">
      <c r="A46" s="41" t="s">
        <v>16</v>
      </c>
      <c r="B46" s="25">
        <v>2272</v>
      </c>
      <c r="C46" s="25">
        <v>170</v>
      </c>
      <c r="D46" s="134">
        <v>9300</v>
      </c>
      <c r="E46" s="134"/>
      <c r="F46" s="134">
        <v>0</v>
      </c>
      <c r="G46" s="134">
        <v>0</v>
      </c>
      <c r="H46" s="134">
        <v>8744.1</v>
      </c>
      <c r="I46" s="134">
        <v>8744.1</v>
      </c>
      <c r="J46" s="134"/>
      <c r="K46" s="134">
        <f t="shared" si="7"/>
        <v>0</v>
      </c>
      <c r="L46" s="56">
        <v>0</v>
      </c>
      <c r="M46" s="3"/>
      <c r="N46" s="3"/>
    </row>
    <row r="47" spans="1:14" ht="15.75" customHeight="1">
      <c r="A47" s="41" t="s">
        <v>17</v>
      </c>
      <c r="B47" s="25">
        <v>2273</v>
      </c>
      <c r="C47" s="25">
        <v>180</v>
      </c>
      <c r="D47" s="134">
        <v>52900</v>
      </c>
      <c r="E47" s="134"/>
      <c r="F47" s="134">
        <v>0</v>
      </c>
      <c r="G47" s="134">
        <v>0</v>
      </c>
      <c r="H47" s="134">
        <v>52462.43</v>
      </c>
      <c r="I47" s="134">
        <v>52462.43</v>
      </c>
      <c r="J47" s="134"/>
      <c r="K47" s="134">
        <f t="shared" si="7"/>
        <v>0</v>
      </c>
      <c r="L47" s="56">
        <v>0</v>
      </c>
      <c r="M47" s="3"/>
      <c r="N47" s="3"/>
    </row>
    <row r="48" spans="1:14" ht="17.25" customHeight="1">
      <c r="A48" s="41" t="s">
        <v>19</v>
      </c>
      <c r="B48" s="25">
        <v>2274</v>
      </c>
      <c r="C48" s="25">
        <v>190</v>
      </c>
      <c r="D48" s="134">
        <v>0</v>
      </c>
      <c r="E48" s="134"/>
      <c r="F48" s="134">
        <v>0</v>
      </c>
      <c r="G48" s="134">
        <v>0</v>
      </c>
      <c r="H48" s="134">
        <v>0</v>
      </c>
      <c r="I48" s="134">
        <v>0</v>
      </c>
      <c r="J48" s="134">
        <v>0</v>
      </c>
      <c r="K48" s="134">
        <f t="shared" si="7"/>
        <v>0</v>
      </c>
      <c r="L48" s="56">
        <v>0</v>
      </c>
      <c r="M48" s="3"/>
      <c r="N48" s="3"/>
    </row>
    <row r="49" spans="1:14" ht="18" customHeight="1">
      <c r="A49" s="41" t="s">
        <v>18</v>
      </c>
      <c r="B49" s="25">
        <v>2275</v>
      </c>
      <c r="C49" s="25">
        <v>200</v>
      </c>
      <c r="D49" s="134">
        <v>0</v>
      </c>
      <c r="E49" s="134"/>
      <c r="F49" s="134">
        <v>0</v>
      </c>
      <c r="G49" s="134">
        <v>0</v>
      </c>
      <c r="H49" s="134"/>
      <c r="I49" s="134"/>
      <c r="J49" s="134"/>
      <c r="K49" s="134">
        <f t="shared" si="7"/>
        <v>0</v>
      </c>
      <c r="L49" s="56">
        <v>0</v>
      </c>
      <c r="M49" s="3"/>
      <c r="N49" s="3"/>
    </row>
    <row r="50" spans="1:14" ht="18.75" customHeight="1" hidden="1">
      <c r="A50" s="41" t="s">
        <v>18</v>
      </c>
      <c r="B50" s="25">
        <v>1166</v>
      </c>
      <c r="C50" s="25">
        <v>220</v>
      </c>
      <c r="D50" s="134">
        <v>0</v>
      </c>
      <c r="E50" s="134"/>
      <c r="F50" s="134">
        <v>0</v>
      </c>
      <c r="G50" s="134">
        <v>0</v>
      </c>
      <c r="H50" s="134">
        <v>0</v>
      </c>
      <c r="I50" s="134">
        <v>0</v>
      </c>
      <c r="J50" s="134">
        <v>0</v>
      </c>
      <c r="K50" s="134">
        <f t="shared" si="7"/>
        <v>0</v>
      </c>
      <c r="L50" s="56">
        <v>0</v>
      </c>
      <c r="M50" s="3"/>
      <c r="N50" s="3"/>
    </row>
    <row r="51" spans="1:14" ht="18.75" customHeight="1">
      <c r="A51" s="41" t="s">
        <v>141</v>
      </c>
      <c r="B51" s="25">
        <v>2276</v>
      </c>
      <c r="C51" s="25">
        <v>210</v>
      </c>
      <c r="D51" s="134">
        <v>0</v>
      </c>
      <c r="E51" s="134"/>
      <c r="F51" s="134"/>
      <c r="G51" s="134"/>
      <c r="H51" s="134"/>
      <c r="I51" s="134"/>
      <c r="J51" s="134"/>
      <c r="K51" s="134"/>
      <c r="L51" s="56"/>
      <c r="M51" s="3"/>
      <c r="N51" s="3"/>
    </row>
    <row r="52" spans="1:14" s="10" customFormat="1" ht="27.75" customHeight="1">
      <c r="A52" s="43" t="s">
        <v>118</v>
      </c>
      <c r="B52" s="107">
        <v>2280</v>
      </c>
      <c r="C52" s="107">
        <v>220</v>
      </c>
      <c r="D52" s="136">
        <f>D53+D54</f>
        <v>0</v>
      </c>
      <c r="E52" s="136">
        <f aca="true" t="shared" si="8" ref="E52:K52">E53+E54</f>
        <v>0</v>
      </c>
      <c r="F52" s="136">
        <f t="shared" si="8"/>
        <v>0</v>
      </c>
      <c r="G52" s="136">
        <f t="shared" si="8"/>
        <v>0</v>
      </c>
      <c r="H52" s="136">
        <f t="shared" si="8"/>
        <v>0</v>
      </c>
      <c r="I52" s="136">
        <f t="shared" si="8"/>
        <v>0</v>
      </c>
      <c r="J52" s="136">
        <f t="shared" si="8"/>
        <v>0</v>
      </c>
      <c r="K52" s="136">
        <f t="shared" si="8"/>
        <v>0</v>
      </c>
      <c r="L52" s="57">
        <v>0</v>
      </c>
      <c r="M52" s="9"/>
      <c r="N52" s="9"/>
    </row>
    <row r="53" spans="1:14" s="24" customFormat="1" ht="28.5">
      <c r="A53" s="44" t="s">
        <v>59</v>
      </c>
      <c r="B53" s="25">
        <v>2281</v>
      </c>
      <c r="C53" s="25">
        <v>230</v>
      </c>
      <c r="D53" s="134">
        <v>0</v>
      </c>
      <c r="E53" s="134">
        <v>0</v>
      </c>
      <c r="F53" s="134">
        <v>0</v>
      </c>
      <c r="G53" s="134">
        <v>0</v>
      </c>
      <c r="H53" s="134">
        <v>0</v>
      </c>
      <c r="I53" s="134">
        <v>0</v>
      </c>
      <c r="J53" s="134">
        <v>0</v>
      </c>
      <c r="K53" s="134">
        <v>0</v>
      </c>
      <c r="L53" s="56">
        <f>L56</f>
        <v>0</v>
      </c>
      <c r="M53" s="23"/>
      <c r="N53" s="23"/>
    </row>
    <row r="54" spans="1:14" s="24" customFormat="1" ht="32.25" customHeight="1">
      <c r="A54" s="44" t="s">
        <v>100</v>
      </c>
      <c r="B54" s="25">
        <v>2282</v>
      </c>
      <c r="C54" s="25">
        <v>240</v>
      </c>
      <c r="D54" s="134">
        <v>0</v>
      </c>
      <c r="E54" s="134">
        <v>0</v>
      </c>
      <c r="F54" s="134">
        <v>0</v>
      </c>
      <c r="G54" s="134">
        <v>0</v>
      </c>
      <c r="H54" s="134">
        <v>0</v>
      </c>
      <c r="I54" s="134">
        <v>0</v>
      </c>
      <c r="J54" s="134">
        <v>0</v>
      </c>
      <c r="K54" s="134">
        <v>0</v>
      </c>
      <c r="L54" s="56">
        <v>0</v>
      </c>
      <c r="M54" s="23"/>
      <c r="N54" s="23"/>
    </row>
    <row r="55" spans="1:14" ht="15.75" customHeight="1">
      <c r="A55" s="115" t="s">
        <v>119</v>
      </c>
      <c r="B55" s="105">
        <v>2400</v>
      </c>
      <c r="C55" s="105">
        <v>250</v>
      </c>
      <c r="D55" s="141">
        <f>D56+D57</f>
        <v>0</v>
      </c>
      <c r="E55" s="141">
        <f aca="true" t="shared" si="9" ref="E55:K55">E56+E57</f>
        <v>0</v>
      </c>
      <c r="F55" s="141">
        <f t="shared" si="9"/>
        <v>0</v>
      </c>
      <c r="G55" s="141">
        <f t="shared" si="9"/>
        <v>0</v>
      </c>
      <c r="H55" s="141">
        <f t="shared" si="9"/>
        <v>0</v>
      </c>
      <c r="I55" s="141">
        <f t="shared" si="9"/>
        <v>0</v>
      </c>
      <c r="J55" s="141">
        <f t="shared" si="9"/>
        <v>0</v>
      </c>
      <c r="K55" s="141">
        <f t="shared" si="9"/>
        <v>0</v>
      </c>
      <c r="L55" s="56">
        <v>0</v>
      </c>
      <c r="M55" s="3"/>
      <c r="N55" s="3"/>
    </row>
    <row r="56" spans="1:14" s="10" customFormat="1" ht="15" customHeight="1">
      <c r="A56" s="116" t="s">
        <v>120</v>
      </c>
      <c r="B56" s="107">
        <v>2410</v>
      </c>
      <c r="C56" s="107">
        <v>260</v>
      </c>
      <c r="D56" s="136">
        <f aca="true" t="shared" si="10" ref="D56:K56">D59</f>
        <v>0</v>
      </c>
      <c r="E56" s="136">
        <f t="shared" si="10"/>
        <v>0</v>
      </c>
      <c r="F56" s="136">
        <f t="shared" si="10"/>
        <v>0</v>
      </c>
      <c r="G56" s="136">
        <f t="shared" si="10"/>
        <v>0</v>
      </c>
      <c r="H56" s="136">
        <f t="shared" si="10"/>
        <v>0</v>
      </c>
      <c r="I56" s="136">
        <f t="shared" si="10"/>
        <v>0</v>
      </c>
      <c r="J56" s="136">
        <f t="shared" si="10"/>
        <v>0</v>
      </c>
      <c r="K56" s="136">
        <f t="shared" si="10"/>
        <v>0</v>
      </c>
      <c r="L56" s="55">
        <f>SUM(L57:L59)</f>
        <v>0</v>
      </c>
      <c r="M56" s="9"/>
      <c r="N56" s="9"/>
    </row>
    <row r="57" spans="1:14" s="10" customFormat="1" ht="15">
      <c r="A57" s="116" t="s">
        <v>121</v>
      </c>
      <c r="B57" s="107">
        <v>2420</v>
      </c>
      <c r="C57" s="107">
        <v>270</v>
      </c>
      <c r="D57" s="136">
        <v>0</v>
      </c>
      <c r="E57" s="136">
        <v>0</v>
      </c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v>0</v>
      </c>
      <c r="L57" s="56">
        <v>0</v>
      </c>
      <c r="M57" s="9"/>
      <c r="N57" s="9"/>
    </row>
    <row r="58" spans="1:14" s="10" customFormat="1" ht="15.75">
      <c r="A58" s="115" t="s">
        <v>122</v>
      </c>
      <c r="B58" s="105">
        <v>2600</v>
      </c>
      <c r="C58" s="105">
        <v>280</v>
      </c>
      <c r="D58" s="141">
        <f>D59+D60+D61</f>
        <v>0</v>
      </c>
      <c r="E58" s="141">
        <f aca="true" t="shared" si="11" ref="E58:K58">E59+E60+E61</f>
        <v>0</v>
      </c>
      <c r="F58" s="141">
        <f t="shared" si="11"/>
        <v>0</v>
      </c>
      <c r="G58" s="141">
        <f t="shared" si="11"/>
        <v>0</v>
      </c>
      <c r="H58" s="141">
        <f t="shared" si="11"/>
        <v>0</v>
      </c>
      <c r="I58" s="141">
        <f t="shared" si="11"/>
        <v>0</v>
      </c>
      <c r="J58" s="141">
        <f t="shared" si="11"/>
        <v>0</v>
      </c>
      <c r="K58" s="141">
        <f t="shared" si="11"/>
        <v>0</v>
      </c>
      <c r="L58" s="56">
        <v>0</v>
      </c>
      <c r="M58" s="9"/>
      <c r="N58" s="9"/>
    </row>
    <row r="59" spans="1:14" s="10" customFormat="1" ht="27.75" customHeight="1">
      <c r="A59" s="116" t="s">
        <v>134</v>
      </c>
      <c r="B59" s="107">
        <v>2610</v>
      </c>
      <c r="C59" s="107">
        <v>290</v>
      </c>
      <c r="D59" s="132">
        <f aca="true" t="shared" si="12" ref="D59:L59">SUM(D60:D62)</f>
        <v>0</v>
      </c>
      <c r="E59" s="132">
        <f t="shared" si="12"/>
        <v>0</v>
      </c>
      <c r="F59" s="132">
        <f t="shared" si="12"/>
        <v>0</v>
      </c>
      <c r="G59" s="132">
        <f t="shared" si="12"/>
        <v>0</v>
      </c>
      <c r="H59" s="132">
        <f t="shared" si="12"/>
        <v>0</v>
      </c>
      <c r="I59" s="132">
        <f t="shared" si="12"/>
        <v>0</v>
      </c>
      <c r="J59" s="132">
        <f t="shared" si="12"/>
        <v>0</v>
      </c>
      <c r="K59" s="132">
        <f t="shared" si="12"/>
        <v>0</v>
      </c>
      <c r="L59" s="55">
        <f t="shared" si="12"/>
        <v>0</v>
      </c>
      <c r="M59" s="9"/>
      <c r="N59" s="9"/>
    </row>
    <row r="60" spans="1:14" ht="31.5" customHeight="1">
      <c r="A60" s="116" t="s">
        <v>26</v>
      </c>
      <c r="B60" s="107">
        <v>2620</v>
      </c>
      <c r="C60" s="107">
        <v>300</v>
      </c>
      <c r="D60" s="134">
        <v>0</v>
      </c>
      <c r="E60" s="134">
        <v>0</v>
      </c>
      <c r="F60" s="134">
        <v>0</v>
      </c>
      <c r="G60" s="134">
        <v>0</v>
      </c>
      <c r="H60" s="134">
        <v>0</v>
      </c>
      <c r="I60" s="134">
        <v>0</v>
      </c>
      <c r="J60" s="134">
        <v>0</v>
      </c>
      <c r="K60" s="134">
        <v>0</v>
      </c>
      <c r="L60" s="56">
        <v>0</v>
      </c>
      <c r="M60" s="3"/>
      <c r="N60" s="3"/>
    </row>
    <row r="61" spans="1:14" ht="32.25" customHeight="1">
      <c r="A61" s="116" t="s">
        <v>123</v>
      </c>
      <c r="B61" s="107">
        <v>2630</v>
      </c>
      <c r="C61" s="107">
        <v>310</v>
      </c>
      <c r="D61" s="134">
        <v>0</v>
      </c>
      <c r="E61" s="134">
        <v>0</v>
      </c>
      <c r="F61" s="134">
        <v>0</v>
      </c>
      <c r="G61" s="134">
        <v>0</v>
      </c>
      <c r="H61" s="134">
        <v>0</v>
      </c>
      <c r="I61" s="134">
        <v>0</v>
      </c>
      <c r="J61" s="134">
        <v>0</v>
      </c>
      <c r="K61" s="134">
        <v>0</v>
      </c>
      <c r="L61" s="61">
        <v>0</v>
      </c>
      <c r="M61" s="3"/>
      <c r="N61" s="3"/>
    </row>
    <row r="62" spans="1:14" ht="19.5" customHeight="1">
      <c r="A62" s="109" t="s">
        <v>124</v>
      </c>
      <c r="B62" s="105">
        <v>2700</v>
      </c>
      <c r="C62" s="105">
        <v>320</v>
      </c>
      <c r="D62" s="141">
        <f>D63+D64+D65</f>
        <v>0</v>
      </c>
      <c r="E62" s="141">
        <f aca="true" t="shared" si="13" ref="E62:K62">E63+E64+E65</f>
        <v>0</v>
      </c>
      <c r="F62" s="141">
        <f t="shared" si="13"/>
        <v>0</v>
      </c>
      <c r="G62" s="141">
        <f t="shared" si="13"/>
        <v>0</v>
      </c>
      <c r="H62" s="141">
        <f t="shared" si="13"/>
        <v>0</v>
      </c>
      <c r="I62" s="141">
        <f t="shared" si="13"/>
        <v>0</v>
      </c>
      <c r="J62" s="141">
        <f t="shared" si="13"/>
        <v>0</v>
      </c>
      <c r="K62" s="141">
        <f t="shared" si="13"/>
        <v>0</v>
      </c>
      <c r="L62" s="61">
        <v>0</v>
      </c>
      <c r="M62" s="3"/>
      <c r="N62" s="3"/>
    </row>
    <row r="63" spans="1:14" s="10" customFormat="1" ht="17.25" customHeight="1">
      <c r="A63" s="112" t="s">
        <v>20</v>
      </c>
      <c r="B63" s="107">
        <v>2710</v>
      </c>
      <c r="C63" s="107">
        <v>330</v>
      </c>
      <c r="D63" s="136">
        <v>0</v>
      </c>
      <c r="E63" s="136">
        <v>0</v>
      </c>
      <c r="F63" s="136">
        <v>0</v>
      </c>
      <c r="G63" s="136">
        <v>0</v>
      </c>
      <c r="H63" s="136">
        <v>0</v>
      </c>
      <c r="I63" s="136">
        <v>0</v>
      </c>
      <c r="J63" s="136">
        <v>0</v>
      </c>
      <c r="K63" s="136">
        <v>0</v>
      </c>
      <c r="L63" s="51">
        <v>0</v>
      </c>
      <c r="M63" s="9"/>
      <c r="N63" s="9"/>
    </row>
    <row r="64" spans="1:14" s="1" customFormat="1" ht="15" customHeight="1">
      <c r="A64" s="112" t="s">
        <v>41</v>
      </c>
      <c r="B64" s="107">
        <v>2720</v>
      </c>
      <c r="C64" s="107">
        <v>340</v>
      </c>
      <c r="D64" s="151">
        <f aca="true" t="shared" si="14" ref="D64:L64">SUM(D65,D77,D78)</f>
        <v>0</v>
      </c>
      <c r="E64" s="151">
        <f t="shared" si="14"/>
        <v>0</v>
      </c>
      <c r="F64" s="151">
        <f t="shared" si="14"/>
        <v>0</v>
      </c>
      <c r="G64" s="151">
        <f t="shared" si="14"/>
        <v>0</v>
      </c>
      <c r="H64" s="151">
        <f t="shared" si="14"/>
        <v>0</v>
      </c>
      <c r="I64" s="151">
        <f t="shared" si="14"/>
        <v>0</v>
      </c>
      <c r="J64" s="151">
        <f t="shared" si="14"/>
        <v>0</v>
      </c>
      <c r="K64" s="151">
        <f t="shared" si="14"/>
        <v>0</v>
      </c>
      <c r="L64" s="58">
        <f t="shared" si="14"/>
        <v>0</v>
      </c>
      <c r="M64" s="12"/>
      <c r="N64" s="12"/>
    </row>
    <row r="65" spans="1:14" s="1" customFormat="1" ht="14.25" customHeight="1">
      <c r="A65" s="112" t="s">
        <v>125</v>
      </c>
      <c r="B65" s="107">
        <v>2730</v>
      </c>
      <c r="C65" s="107">
        <v>350</v>
      </c>
      <c r="D65" s="151">
        <f aca="true" t="shared" si="15" ref="D65:L65">SUM(D66:D67,D72)</f>
        <v>0</v>
      </c>
      <c r="E65" s="151">
        <f t="shared" si="15"/>
        <v>0</v>
      </c>
      <c r="F65" s="151">
        <f t="shared" si="15"/>
        <v>0</v>
      </c>
      <c r="G65" s="151">
        <f t="shared" si="15"/>
        <v>0</v>
      </c>
      <c r="H65" s="151">
        <f t="shared" si="15"/>
        <v>0</v>
      </c>
      <c r="I65" s="151">
        <f t="shared" si="15"/>
        <v>0</v>
      </c>
      <c r="J65" s="151">
        <f t="shared" si="15"/>
        <v>0</v>
      </c>
      <c r="K65" s="151">
        <f t="shared" si="15"/>
        <v>0</v>
      </c>
      <c r="L65" s="58">
        <f t="shared" si="15"/>
        <v>0</v>
      </c>
      <c r="M65" s="12"/>
      <c r="N65" s="12"/>
    </row>
    <row r="66" spans="1:14" s="10" customFormat="1" ht="16.5" customHeight="1">
      <c r="A66" s="109" t="s">
        <v>126</v>
      </c>
      <c r="B66" s="105">
        <v>2800</v>
      </c>
      <c r="C66" s="105">
        <v>360</v>
      </c>
      <c r="D66" s="141">
        <v>0</v>
      </c>
      <c r="E66" s="141"/>
      <c r="F66" s="141">
        <v>0</v>
      </c>
      <c r="G66" s="141">
        <v>0</v>
      </c>
      <c r="H66" s="141"/>
      <c r="I66" s="141"/>
      <c r="J66" s="141"/>
      <c r="K66" s="141">
        <f>H66-I66</f>
        <v>0</v>
      </c>
      <c r="L66" s="51">
        <v>0</v>
      </c>
      <c r="M66" s="9"/>
      <c r="N66" s="9"/>
    </row>
    <row r="67" spans="1:14" s="10" customFormat="1" ht="15.75" customHeight="1">
      <c r="A67" s="118" t="s">
        <v>21</v>
      </c>
      <c r="B67" s="29">
        <v>3000</v>
      </c>
      <c r="C67" s="29">
        <v>370</v>
      </c>
      <c r="D67" s="131">
        <f>D68+D91</f>
        <v>0</v>
      </c>
      <c r="E67" s="131">
        <f aca="true" t="shared" si="16" ref="E67:K67">E68+E91</f>
        <v>0</v>
      </c>
      <c r="F67" s="131">
        <f t="shared" si="16"/>
        <v>0</v>
      </c>
      <c r="G67" s="131">
        <f t="shared" si="16"/>
        <v>0</v>
      </c>
      <c r="H67" s="131">
        <f t="shared" si="16"/>
        <v>0</v>
      </c>
      <c r="I67" s="131">
        <f t="shared" si="16"/>
        <v>0</v>
      </c>
      <c r="J67" s="131">
        <f t="shared" si="16"/>
        <v>0</v>
      </c>
      <c r="K67" s="131">
        <f t="shared" si="16"/>
        <v>0</v>
      </c>
      <c r="L67" s="51">
        <v>0</v>
      </c>
      <c r="M67" s="9"/>
      <c r="N67" s="9"/>
    </row>
    <row r="68" spans="1:14" ht="14.25" customHeight="1">
      <c r="A68" s="45" t="s">
        <v>22</v>
      </c>
      <c r="B68" s="29">
        <v>3100</v>
      </c>
      <c r="C68" s="29">
        <v>380</v>
      </c>
      <c r="D68" s="141">
        <f>D69+D70+D75+D79+D89+D90</f>
        <v>0</v>
      </c>
      <c r="E68" s="141">
        <f aca="true" t="shared" si="17" ref="E68:K68">E69+E70+E75+E79+E89+E90</f>
        <v>0</v>
      </c>
      <c r="F68" s="141">
        <f t="shared" si="17"/>
        <v>0</v>
      </c>
      <c r="G68" s="141">
        <f t="shared" si="17"/>
        <v>0</v>
      </c>
      <c r="H68" s="141">
        <f t="shared" si="17"/>
        <v>0</v>
      </c>
      <c r="I68" s="141">
        <f t="shared" si="17"/>
        <v>0</v>
      </c>
      <c r="J68" s="141">
        <f t="shared" si="17"/>
        <v>0</v>
      </c>
      <c r="K68" s="141">
        <f t="shared" si="17"/>
        <v>0</v>
      </c>
      <c r="L68" s="51">
        <v>0</v>
      </c>
      <c r="M68" s="3"/>
      <c r="N68" s="3"/>
    </row>
    <row r="69" spans="1:14" ht="29.25" customHeight="1">
      <c r="A69" s="116" t="s">
        <v>23</v>
      </c>
      <c r="B69" s="107">
        <v>3110</v>
      </c>
      <c r="C69" s="107">
        <v>390</v>
      </c>
      <c r="D69" s="139">
        <v>0</v>
      </c>
      <c r="E69" s="139"/>
      <c r="F69" s="139">
        <v>0</v>
      </c>
      <c r="G69" s="139">
        <v>0</v>
      </c>
      <c r="H69" s="139">
        <v>0</v>
      </c>
      <c r="I69" s="139">
        <v>0</v>
      </c>
      <c r="J69" s="139">
        <v>0</v>
      </c>
      <c r="K69" s="139">
        <v>0</v>
      </c>
      <c r="L69" s="54">
        <v>0</v>
      </c>
      <c r="M69" s="3"/>
      <c r="N69" s="3"/>
    </row>
    <row r="70" spans="1:14" ht="15" customHeight="1" thickBot="1">
      <c r="A70" s="112" t="s">
        <v>24</v>
      </c>
      <c r="B70" s="107">
        <v>3120</v>
      </c>
      <c r="C70" s="107">
        <v>400</v>
      </c>
      <c r="D70" s="139">
        <f>D71+D73</f>
        <v>0</v>
      </c>
      <c r="E70" s="139">
        <f aca="true" t="shared" si="18" ref="E70:K70">E71+E73</f>
        <v>0</v>
      </c>
      <c r="F70" s="139">
        <f t="shared" si="18"/>
        <v>0</v>
      </c>
      <c r="G70" s="139">
        <f t="shared" si="18"/>
        <v>0</v>
      </c>
      <c r="H70" s="139">
        <f t="shared" si="18"/>
        <v>0</v>
      </c>
      <c r="I70" s="139">
        <f t="shared" si="18"/>
        <v>0</v>
      </c>
      <c r="J70" s="139">
        <f t="shared" si="18"/>
        <v>0</v>
      </c>
      <c r="K70" s="139">
        <f t="shared" si="18"/>
        <v>0</v>
      </c>
      <c r="L70" s="51">
        <v>0</v>
      </c>
      <c r="M70" s="3"/>
      <c r="N70" s="3"/>
    </row>
    <row r="71" spans="1:14" ht="15" customHeight="1" thickTop="1">
      <c r="A71" s="117" t="s">
        <v>127</v>
      </c>
      <c r="B71" s="114">
        <v>3121</v>
      </c>
      <c r="C71" s="114">
        <v>410</v>
      </c>
      <c r="D71" s="138"/>
      <c r="E71" s="138"/>
      <c r="F71" s="138"/>
      <c r="G71" s="138"/>
      <c r="H71" s="138"/>
      <c r="I71" s="138"/>
      <c r="J71" s="138"/>
      <c r="K71" s="138"/>
      <c r="L71" s="50">
        <v>10</v>
      </c>
      <c r="M71" s="3"/>
      <c r="N71" s="3"/>
    </row>
    <row r="72" spans="1:14" s="10" customFormat="1" ht="15" customHeight="1" hidden="1">
      <c r="A72" s="113" t="s">
        <v>27</v>
      </c>
      <c r="B72" s="114">
        <v>2122</v>
      </c>
      <c r="C72" s="114"/>
      <c r="D72" s="132">
        <f aca="true" t="shared" si="19" ref="D72:L72">SUM(D73:D76)</f>
        <v>0</v>
      </c>
      <c r="E72" s="132">
        <f t="shared" si="19"/>
        <v>0</v>
      </c>
      <c r="F72" s="132">
        <f t="shared" si="19"/>
        <v>0</v>
      </c>
      <c r="G72" s="132">
        <f t="shared" si="19"/>
        <v>0</v>
      </c>
      <c r="H72" s="132">
        <f t="shared" si="19"/>
        <v>0</v>
      </c>
      <c r="I72" s="132">
        <f t="shared" si="19"/>
        <v>0</v>
      </c>
      <c r="J72" s="132">
        <f t="shared" si="19"/>
        <v>0</v>
      </c>
      <c r="K72" s="132">
        <f t="shared" si="19"/>
        <v>0</v>
      </c>
      <c r="L72" s="55">
        <f t="shared" si="19"/>
        <v>0</v>
      </c>
      <c r="M72" s="9"/>
      <c r="N72" s="9"/>
    </row>
    <row r="73" spans="1:14" ht="15">
      <c r="A73" s="119" t="s">
        <v>128</v>
      </c>
      <c r="B73" s="114">
        <v>3122</v>
      </c>
      <c r="C73" s="114">
        <v>420</v>
      </c>
      <c r="D73" s="140">
        <v>0</v>
      </c>
      <c r="E73" s="140"/>
      <c r="F73" s="140">
        <v>0</v>
      </c>
      <c r="G73" s="140">
        <v>0</v>
      </c>
      <c r="H73" s="140">
        <v>0</v>
      </c>
      <c r="I73" s="140">
        <v>0</v>
      </c>
      <c r="J73" s="140">
        <v>0</v>
      </c>
      <c r="K73" s="140">
        <v>0</v>
      </c>
      <c r="L73" s="51">
        <v>0</v>
      </c>
      <c r="M73" s="3"/>
      <c r="N73" s="3"/>
    </row>
    <row r="74" spans="1:14" ht="15" hidden="1">
      <c r="A74" s="35"/>
      <c r="B74" s="36"/>
      <c r="C74" s="36"/>
      <c r="D74" s="140">
        <v>0</v>
      </c>
      <c r="E74" s="140"/>
      <c r="F74" s="140">
        <v>0</v>
      </c>
      <c r="G74" s="140">
        <v>0</v>
      </c>
      <c r="H74" s="140">
        <v>0</v>
      </c>
      <c r="I74" s="140">
        <v>0</v>
      </c>
      <c r="J74" s="140">
        <v>0</v>
      </c>
      <c r="K74" s="140">
        <v>0</v>
      </c>
      <c r="L74" s="51">
        <v>0</v>
      </c>
      <c r="M74" s="3"/>
      <c r="N74" s="3"/>
    </row>
    <row r="75" spans="1:14" ht="15" customHeight="1">
      <c r="A75" s="120" t="s">
        <v>77</v>
      </c>
      <c r="B75" s="107">
        <v>3130</v>
      </c>
      <c r="C75" s="107">
        <v>430</v>
      </c>
      <c r="D75" s="136">
        <f>D76+D78</f>
        <v>0</v>
      </c>
      <c r="E75" s="136">
        <f aca="true" t="shared" si="20" ref="E75:K75">E76+E78</f>
        <v>0</v>
      </c>
      <c r="F75" s="136">
        <f t="shared" si="20"/>
        <v>0</v>
      </c>
      <c r="G75" s="136">
        <f t="shared" si="20"/>
        <v>0</v>
      </c>
      <c r="H75" s="136">
        <f t="shared" si="20"/>
        <v>0</v>
      </c>
      <c r="I75" s="136">
        <f t="shared" si="20"/>
        <v>0</v>
      </c>
      <c r="J75" s="136">
        <f t="shared" si="20"/>
        <v>0</v>
      </c>
      <c r="K75" s="136">
        <f t="shared" si="20"/>
        <v>0</v>
      </c>
      <c r="L75" s="51">
        <v>0</v>
      </c>
      <c r="M75" s="3"/>
      <c r="N75" s="3"/>
    </row>
    <row r="76" spans="1:14" ht="14.25" customHeight="1">
      <c r="A76" s="40" t="s">
        <v>129</v>
      </c>
      <c r="B76" s="25">
        <v>3131</v>
      </c>
      <c r="C76" s="25">
        <v>440</v>
      </c>
      <c r="D76" s="140">
        <v>0</v>
      </c>
      <c r="E76" s="140"/>
      <c r="F76" s="140">
        <v>0</v>
      </c>
      <c r="G76" s="140">
        <v>0</v>
      </c>
      <c r="H76" s="140">
        <v>0</v>
      </c>
      <c r="I76" s="140">
        <v>0</v>
      </c>
      <c r="J76" s="140">
        <v>0</v>
      </c>
      <c r="K76" s="140">
        <v>0</v>
      </c>
      <c r="L76" s="51">
        <v>0</v>
      </c>
      <c r="M76" s="3"/>
      <c r="N76" s="3"/>
    </row>
    <row r="77" spans="1:14" ht="15" customHeight="1" hidden="1">
      <c r="A77" s="40" t="s">
        <v>78</v>
      </c>
      <c r="B77" s="25">
        <v>2132</v>
      </c>
      <c r="C77" s="25"/>
      <c r="D77" s="140">
        <v>0</v>
      </c>
      <c r="E77" s="140"/>
      <c r="F77" s="140">
        <v>0</v>
      </c>
      <c r="G77" s="140">
        <v>0</v>
      </c>
      <c r="H77" s="140">
        <v>0</v>
      </c>
      <c r="I77" s="140">
        <v>0</v>
      </c>
      <c r="J77" s="140">
        <v>0</v>
      </c>
      <c r="K77" s="140">
        <v>0</v>
      </c>
      <c r="L77" s="56">
        <v>0</v>
      </c>
      <c r="M77" s="3"/>
      <c r="N77" s="3"/>
    </row>
    <row r="78" spans="1:14" ht="15.75" customHeight="1">
      <c r="A78" s="40" t="s">
        <v>79</v>
      </c>
      <c r="B78" s="25">
        <v>3132</v>
      </c>
      <c r="C78" s="25">
        <v>450</v>
      </c>
      <c r="D78" s="140">
        <v>0</v>
      </c>
      <c r="E78" s="140"/>
      <c r="F78" s="140">
        <v>0</v>
      </c>
      <c r="G78" s="140">
        <v>0</v>
      </c>
      <c r="H78" s="140">
        <v>0</v>
      </c>
      <c r="I78" s="140">
        <v>0</v>
      </c>
      <c r="J78" s="140">
        <v>0</v>
      </c>
      <c r="K78" s="140">
        <v>0</v>
      </c>
      <c r="L78" s="56">
        <v>0</v>
      </c>
      <c r="M78" s="3"/>
      <c r="N78" s="3"/>
    </row>
    <row r="79" spans="1:14" ht="18.75" customHeight="1">
      <c r="A79" s="120" t="s">
        <v>60</v>
      </c>
      <c r="B79" s="107">
        <v>3140</v>
      </c>
      <c r="C79" s="107">
        <v>460</v>
      </c>
      <c r="D79" s="208">
        <f>D80+D82+D88</f>
        <v>0</v>
      </c>
      <c r="E79" s="208">
        <f aca="true" t="shared" si="21" ref="E79:K79">E80+E82+E88</f>
        <v>0</v>
      </c>
      <c r="F79" s="208">
        <f t="shared" si="21"/>
        <v>0</v>
      </c>
      <c r="G79" s="208">
        <f t="shared" si="21"/>
        <v>0</v>
      </c>
      <c r="H79" s="208">
        <f t="shared" si="21"/>
        <v>0</v>
      </c>
      <c r="I79" s="208">
        <f t="shared" si="21"/>
        <v>0</v>
      </c>
      <c r="J79" s="208">
        <f t="shared" si="21"/>
        <v>0</v>
      </c>
      <c r="K79" s="208">
        <f t="shared" si="21"/>
        <v>0</v>
      </c>
      <c r="L79" s="60" t="s">
        <v>46</v>
      </c>
      <c r="M79" s="3"/>
      <c r="N79" s="3"/>
    </row>
    <row r="80" spans="1:14" ht="15.75" customHeight="1">
      <c r="A80" s="40" t="s">
        <v>130</v>
      </c>
      <c r="B80" s="25">
        <v>3141</v>
      </c>
      <c r="C80" s="25">
        <v>470</v>
      </c>
      <c r="D80" s="144">
        <v>0</v>
      </c>
      <c r="E80" s="144">
        <v>0</v>
      </c>
      <c r="F80" s="144">
        <v>0</v>
      </c>
      <c r="G80" s="144">
        <v>0</v>
      </c>
      <c r="H80" s="144">
        <v>0</v>
      </c>
      <c r="I80" s="144">
        <v>0</v>
      </c>
      <c r="J80" s="144">
        <v>0</v>
      </c>
      <c r="K80" s="144">
        <v>0</v>
      </c>
      <c r="L80" s="34"/>
      <c r="M80" s="3"/>
      <c r="N80" s="3"/>
    </row>
    <row r="81" spans="1:12" ht="13.5" customHeight="1" hidden="1" thickTop="1">
      <c r="A81" s="38" t="s">
        <v>61</v>
      </c>
      <c r="B81" s="25">
        <v>2142</v>
      </c>
      <c r="C81" s="25"/>
      <c r="D81" s="144">
        <v>0</v>
      </c>
      <c r="E81" s="144">
        <v>0</v>
      </c>
      <c r="F81" s="144">
        <v>0</v>
      </c>
      <c r="G81" s="144">
        <v>0</v>
      </c>
      <c r="H81" s="144">
        <v>0</v>
      </c>
      <c r="I81" s="144">
        <v>0</v>
      </c>
      <c r="J81" s="144">
        <v>0</v>
      </c>
      <c r="K81" s="144">
        <v>0</v>
      </c>
      <c r="L81" s="50">
        <v>11</v>
      </c>
    </row>
    <row r="82" spans="1:12" ht="18" customHeight="1">
      <c r="A82" s="38" t="s">
        <v>131</v>
      </c>
      <c r="B82" s="25">
        <v>3142</v>
      </c>
      <c r="C82" s="25">
        <v>480</v>
      </c>
      <c r="D82" s="144">
        <v>0</v>
      </c>
      <c r="E82" s="144">
        <v>0</v>
      </c>
      <c r="F82" s="144">
        <v>0</v>
      </c>
      <c r="G82" s="144">
        <v>0</v>
      </c>
      <c r="H82" s="144">
        <v>0</v>
      </c>
      <c r="I82" s="144">
        <v>0</v>
      </c>
      <c r="J82" s="144">
        <v>0</v>
      </c>
      <c r="K82" s="144">
        <v>0</v>
      </c>
      <c r="L82" s="51">
        <v>0</v>
      </c>
    </row>
    <row r="83" spans="1:12" ht="16.5" customHeight="1" hidden="1" thickBot="1">
      <c r="A83" s="38"/>
      <c r="B83" s="85"/>
      <c r="C83" s="85"/>
      <c r="D83" s="144">
        <v>0</v>
      </c>
      <c r="E83" s="147"/>
      <c r="F83" s="147"/>
      <c r="G83" s="147"/>
      <c r="H83" s="147"/>
      <c r="I83" s="147"/>
      <c r="J83" s="147"/>
      <c r="K83" s="148"/>
      <c r="L83" s="51">
        <v>0</v>
      </c>
    </row>
    <row r="84" spans="1:14" ht="21.75" customHeight="1" hidden="1" thickTop="1">
      <c r="A84" s="38"/>
      <c r="B84" s="85"/>
      <c r="C84" s="85"/>
      <c r="D84" s="144">
        <v>0</v>
      </c>
      <c r="E84" s="149">
        <v>5</v>
      </c>
      <c r="F84" s="149"/>
      <c r="G84" s="149"/>
      <c r="H84" s="149"/>
      <c r="I84" s="149"/>
      <c r="J84" s="149"/>
      <c r="K84" s="149"/>
      <c r="L84" s="51">
        <v>0</v>
      </c>
      <c r="M84" s="6"/>
      <c r="N84" s="6"/>
    </row>
    <row r="85" spans="1:14" ht="19.5" customHeight="1" hidden="1">
      <c r="A85" s="38"/>
      <c r="B85" s="85"/>
      <c r="C85" s="85"/>
      <c r="D85" s="140">
        <v>0</v>
      </c>
      <c r="E85" s="140"/>
      <c r="F85" s="140">
        <v>0</v>
      </c>
      <c r="G85" s="140">
        <v>0</v>
      </c>
      <c r="H85" s="140">
        <v>0</v>
      </c>
      <c r="I85" s="140">
        <v>0</v>
      </c>
      <c r="J85" s="140">
        <v>0</v>
      </c>
      <c r="K85" s="140">
        <v>0</v>
      </c>
      <c r="L85" s="51">
        <v>0</v>
      </c>
      <c r="M85" s="3"/>
      <c r="N85" s="3"/>
    </row>
    <row r="86" spans="1:14" ht="18" customHeight="1" hidden="1">
      <c r="A86" s="38"/>
      <c r="B86" s="85"/>
      <c r="C86" s="85"/>
      <c r="D86" s="141">
        <v>0</v>
      </c>
      <c r="E86" s="141"/>
      <c r="F86" s="141">
        <v>0</v>
      </c>
      <c r="G86" s="141">
        <v>0</v>
      </c>
      <c r="H86" s="141">
        <v>0</v>
      </c>
      <c r="I86" s="141">
        <v>0</v>
      </c>
      <c r="J86" s="141">
        <v>0</v>
      </c>
      <c r="K86" s="141">
        <v>0</v>
      </c>
      <c r="L86" s="49">
        <v>0</v>
      </c>
      <c r="M86" s="3"/>
      <c r="N86" s="3"/>
    </row>
    <row r="87" spans="1:14" ht="14.25" customHeight="1" hidden="1">
      <c r="A87" s="33">
        <v>1</v>
      </c>
      <c r="B87" s="25">
        <v>2</v>
      </c>
      <c r="C87" s="25"/>
      <c r="D87" s="141">
        <v>0</v>
      </c>
      <c r="E87" s="141"/>
      <c r="F87" s="141">
        <v>0</v>
      </c>
      <c r="G87" s="141">
        <v>0</v>
      </c>
      <c r="H87" s="141">
        <v>0</v>
      </c>
      <c r="I87" s="141">
        <v>0</v>
      </c>
      <c r="J87" s="141">
        <v>0</v>
      </c>
      <c r="K87" s="141">
        <v>0</v>
      </c>
      <c r="L87" s="49">
        <v>0</v>
      </c>
      <c r="M87" s="3"/>
      <c r="N87" s="3"/>
    </row>
    <row r="88" spans="1:14" ht="15" customHeight="1">
      <c r="A88" s="40" t="s">
        <v>62</v>
      </c>
      <c r="B88" s="25">
        <v>3143</v>
      </c>
      <c r="C88" s="25">
        <v>490</v>
      </c>
      <c r="D88" s="141">
        <v>0</v>
      </c>
      <c r="E88" s="141"/>
      <c r="F88" s="141">
        <v>0</v>
      </c>
      <c r="G88" s="141">
        <v>0</v>
      </c>
      <c r="H88" s="141">
        <v>0</v>
      </c>
      <c r="I88" s="141">
        <v>0</v>
      </c>
      <c r="J88" s="141">
        <v>0</v>
      </c>
      <c r="K88" s="141">
        <v>0</v>
      </c>
      <c r="L88" s="61">
        <f>SUM(L89,L106)</f>
        <v>0</v>
      </c>
      <c r="M88" s="3"/>
      <c r="N88" s="3"/>
    </row>
    <row r="89" spans="1:14" ht="15">
      <c r="A89" s="120" t="s">
        <v>44</v>
      </c>
      <c r="B89" s="107">
        <v>3150</v>
      </c>
      <c r="C89" s="107">
        <v>500</v>
      </c>
      <c r="D89" s="136">
        <v>0</v>
      </c>
      <c r="E89" s="136"/>
      <c r="F89" s="136">
        <v>0</v>
      </c>
      <c r="G89" s="136">
        <v>0</v>
      </c>
      <c r="H89" s="136">
        <v>0</v>
      </c>
      <c r="I89" s="136">
        <v>0</v>
      </c>
      <c r="J89" s="136">
        <v>0</v>
      </c>
      <c r="K89" s="136">
        <v>0</v>
      </c>
      <c r="L89" s="61">
        <f>SUM(L90,L97)</f>
        <v>0</v>
      </c>
      <c r="M89" s="3"/>
      <c r="N89" s="3"/>
    </row>
    <row r="90" spans="1:14" s="1" customFormat="1" ht="15">
      <c r="A90" s="120" t="s">
        <v>63</v>
      </c>
      <c r="B90" s="107">
        <v>3160</v>
      </c>
      <c r="C90" s="107">
        <v>510</v>
      </c>
      <c r="D90" s="136">
        <v>0</v>
      </c>
      <c r="E90" s="136"/>
      <c r="F90" s="136">
        <v>0</v>
      </c>
      <c r="G90" s="136">
        <v>0</v>
      </c>
      <c r="H90" s="136">
        <v>0</v>
      </c>
      <c r="I90" s="136">
        <v>0</v>
      </c>
      <c r="J90" s="136">
        <v>0</v>
      </c>
      <c r="K90" s="136">
        <v>0</v>
      </c>
      <c r="L90" s="62">
        <f>SUM(L91:L96)</f>
        <v>0</v>
      </c>
      <c r="M90" s="12"/>
      <c r="N90" s="12"/>
    </row>
    <row r="91" spans="1:14" s="1" customFormat="1" ht="15.75">
      <c r="A91" s="121" t="s">
        <v>28</v>
      </c>
      <c r="B91" s="105">
        <v>3200</v>
      </c>
      <c r="C91" s="105">
        <v>520</v>
      </c>
      <c r="D91" s="145">
        <f>D92+D93+D94+D95</f>
        <v>0</v>
      </c>
      <c r="E91" s="145">
        <f aca="true" t="shared" si="22" ref="E91:K91">E92+E93+E94+E95</f>
        <v>0</v>
      </c>
      <c r="F91" s="145">
        <f t="shared" si="22"/>
        <v>0</v>
      </c>
      <c r="G91" s="145">
        <f t="shared" si="22"/>
        <v>0</v>
      </c>
      <c r="H91" s="145">
        <f t="shared" si="22"/>
        <v>0</v>
      </c>
      <c r="I91" s="145">
        <f t="shared" si="22"/>
        <v>0</v>
      </c>
      <c r="J91" s="145">
        <f t="shared" si="22"/>
        <v>0</v>
      </c>
      <c r="K91" s="145">
        <f t="shared" si="22"/>
        <v>0</v>
      </c>
      <c r="L91" s="58">
        <f>SUM(L94,L109)</f>
        <v>0</v>
      </c>
      <c r="M91" s="12"/>
      <c r="N91" s="12"/>
    </row>
    <row r="92" spans="1:14" s="1" customFormat="1" ht="29.25">
      <c r="A92" s="120" t="s">
        <v>64</v>
      </c>
      <c r="B92" s="107">
        <v>3210</v>
      </c>
      <c r="C92" s="107">
        <v>530</v>
      </c>
      <c r="D92" s="151">
        <f aca="true" t="shared" si="23" ref="D92:K92">SUM(D96,D105)</f>
        <v>0</v>
      </c>
      <c r="E92" s="151">
        <f t="shared" si="23"/>
        <v>0</v>
      </c>
      <c r="F92" s="151">
        <f t="shared" si="23"/>
        <v>0</v>
      </c>
      <c r="G92" s="151">
        <f t="shared" si="23"/>
        <v>0</v>
      </c>
      <c r="H92" s="151">
        <f t="shared" si="23"/>
        <v>0</v>
      </c>
      <c r="I92" s="151">
        <f t="shared" si="23"/>
        <v>0</v>
      </c>
      <c r="J92" s="151">
        <f t="shared" si="23"/>
        <v>0</v>
      </c>
      <c r="K92" s="168">
        <f t="shared" si="23"/>
        <v>0</v>
      </c>
      <c r="L92" s="58"/>
      <c r="M92" s="12"/>
      <c r="N92" s="12"/>
    </row>
    <row r="93" spans="1:14" s="1" customFormat="1" ht="31.5" customHeight="1">
      <c r="A93" s="122" t="s">
        <v>43</v>
      </c>
      <c r="B93" s="107">
        <v>3220</v>
      </c>
      <c r="C93" s="107">
        <v>540</v>
      </c>
      <c r="D93" s="151">
        <v>0</v>
      </c>
      <c r="E93" s="151"/>
      <c r="F93" s="151"/>
      <c r="G93" s="151">
        <v>0</v>
      </c>
      <c r="H93" s="151">
        <v>0</v>
      </c>
      <c r="I93" s="151">
        <v>0</v>
      </c>
      <c r="J93" s="151">
        <v>0</v>
      </c>
      <c r="K93" s="168">
        <v>0</v>
      </c>
      <c r="L93" s="58"/>
      <c r="M93" s="12"/>
      <c r="N93" s="12"/>
    </row>
    <row r="94" spans="1:14" s="14" customFormat="1" ht="28.5">
      <c r="A94" s="122" t="s">
        <v>132</v>
      </c>
      <c r="B94" s="107">
        <v>3230</v>
      </c>
      <c r="C94" s="107">
        <v>550</v>
      </c>
      <c r="D94" s="151">
        <v>0</v>
      </c>
      <c r="E94" s="151">
        <v>0</v>
      </c>
      <c r="F94" s="151">
        <v>0</v>
      </c>
      <c r="G94" s="151">
        <v>0</v>
      </c>
      <c r="H94" s="151">
        <v>0</v>
      </c>
      <c r="I94" s="151">
        <v>0</v>
      </c>
      <c r="J94" s="151">
        <v>0</v>
      </c>
      <c r="K94" s="151">
        <v>0</v>
      </c>
      <c r="L94" s="51">
        <v>0</v>
      </c>
      <c r="M94" s="13"/>
      <c r="N94" s="13"/>
    </row>
    <row r="95" spans="1:14" s="14" customFormat="1" ht="15">
      <c r="A95" s="122" t="s">
        <v>65</v>
      </c>
      <c r="B95" s="107">
        <v>3240</v>
      </c>
      <c r="C95" s="107">
        <v>560</v>
      </c>
      <c r="D95" s="151">
        <v>0</v>
      </c>
      <c r="E95" s="151">
        <v>0</v>
      </c>
      <c r="F95" s="151">
        <v>0</v>
      </c>
      <c r="G95" s="151">
        <v>0</v>
      </c>
      <c r="H95" s="151">
        <v>0</v>
      </c>
      <c r="I95" s="151">
        <v>0</v>
      </c>
      <c r="J95" s="151">
        <v>0</v>
      </c>
      <c r="K95" s="151">
        <v>0</v>
      </c>
      <c r="L95" s="51"/>
      <c r="M95" s="13"/>
      <c r="N95" s="13"/>
    </row>
    <row r="96" spans="1:14" s="10" customFormat="1" ht="15.75">
      <c r="A96" s="124" t="s">
        <v>29</v>
      </c>
      <c r="B96" s="29">
        <v>4100</v>
      </c>
      <c r="C96" s="29">
        <v>570</v>
      </c>
      <c r="D96" s="145">
        <f>D97</f>
        <v>0</v>
      </c>
      <c r="E96" s="145">
        <f aca="true" t="shared" si="24" ref="E96:K96">E97</f>
        <v>0</v>
      </c>
      <c r="F96" s="145">
        <f t="shared" si="24"/>
        <v>0</v>
      </c>
      <c r="G96" s="145">
        <f t="shared" si="24"/>
        <v>0</v>
      </c>
      <c r="H96" s="145">
        <f t="shared" si="24"/>
        <v>0</v>
      </c>
      <c r="I96" s="145">
        <f t="shared" si="24"/>
        <v>0</v>
      </c>
      <c r="J96" s="145">
        <f t="shared" si="24"/>
        <v>0</v>
      </c>
      <c r="K96" s="145">
        <f t="shared" si="24"/>
        <v>0</v>
      </c>
      <c r="L96" s="51">
        <v>0</v>
      </c>
      <c r="M96" s="9"/>
      <c r="N96" s="9"/>
    </row>
    <row r="97" spans="1:14" ht="17.25" customHeight="1">
      <c r="A97" s="39" t="s">
        <v>30</v>
      </c>
      <c r="B97" s="27">
        <v>4110</v>
      </c>
      <c r="C97" s="27">
        <v>580</v>
      </c>
      <c r="D97" s="136">
        <f>D98+D99+D100</f>
        <v>0</v>
      </c>
      <c r="E97" s="136">
        <f aca="true" t="shared" si="25" ref="E97:K97">E98+E99+E100</f>
        <v>0</v>
      </c>
      <c r="F97" s="136">
        <f t="shared" si="25"/>
        <v>0</v>
      </c>
      <c r="G97" s="136">
        <f t="shared" si="25"/>
        <v>0</v>
      </c>
      <c r="H97" s="136">
        <f t="shared" si="25"/>
        <v>0</v>
      </c>
      <c r="I97" s="136">
        <f t="shared" si="25"/>
        <v>0</v>
      </c>
      <c r="J97" s="136">
        <f t="shared" si="25"/>
        <v>0</v>
      </c>
      <c r="K97" s="136">
        <f t="shared" si="25"/>
        <v>0</v>
      </c>
      <c r="L97" s="51">
        <v>0</v>
      </c>
      <c r="M97" s="3"/>
      <c r="N97" s="3"/>
    </row>
    <row r="98" spans="1:14" ht="28.5" customHeight="1">
      <c r="A98" s="40" t="s">
        <v>31</v>
      </c>
      <c r="B98" s="25">
        <v>4111</v>
      </c>
      <c r="C98" s="25">
        <v>590</v>
      </c>
      <c r="D98" s="134">
        <v>0</v>
      </c>
      <c r="E98" s="134"/>
      <c r="F98" s="134">
        <v>0</v>
      </c>
      <c r="G98" s="134">
        <v>0</v>
      </c>
      <c r="H98" s="134">
        <v>0</v>
      </c>
      <c r="I98" s="134">
        <v>0</v>
      </c>
      <c r="J98" s="134">
        <v>0</v>
      </c>
      <c r="K98" s="134">
        <v>0</v>
      </c>
      <c r="L98" s="51">
        <v>0</v>
      </c>
      <c r="M98" s="3"/>
      <c r="N98" s="3"/>
    </row>
    <row r="99" spans="1:14" ht="28.5" customHeight="1">
      <c r="A99" s="40" t="s">
        <v>135</v>
      </c>
      <c r="B99" s="25">
        <v>4112</v>
      </c>
      <c r="C99" s="27">
        <v>600</v>
      </c>
      <c r="D99" s="134">
        <v>0</v>
      </c>
      <c r="E99" s="134"/>
      <c r="F99" s="134">
        <v>0</v>
      </c>
      <c r="G99" s="134">
        <v>0</v>
      </c>
      <c r="H99" s="134">
        <v>0</v>
      </c>
      <c r="I99" s="134">
        <v>0</v>
      </c>
      <c r="J99" s="134">
        <v>0</v>
      </c>
      <c r="K99" s="134">
        <v>0</v>
      </c>
      <c r="L99" s="51">
        <v>0</v>
      </c>
      <c r="M99" s="3"/>
      <c r="N99" s="3"/>
    </row>
    <row r="100" spans="1:14" ht="17.25" customHeight="1">
      <c r="A100" s="40" t="s">
        <v>33</v>
      </c>
      <c r="B100" s="25">
        <v>4113</v>
      </c>
      <c r="C100" s="25">
        <v>610</v>
      </c>
      <c r="D100" s="134">
        <v>0</v>
      </c>
      <c r="E100" s="134">
        <v>0</v>
      </c>
      <c r="F100" s="134">
        <v>0</v>
      </c>
      <c r="G100" s="134">
        <v>0</v>
      </c>
      <c r="H100" s="134">
        <v>0</v>
      </c>
      <c r="I100" s="134">
        <v>0</v>
      </c>
      <c r="J100" s="134">
        <v>0</v>
      </c>
      <c r="K100" s="134">
        <v>0</v>
      </c>
      <c r="L100" s="93"/>
      <c r="M100" s="3"/>
      <c r="N100" s="3"/>
    </row>
    <row r="101" spans="1:14" ht="18.75" customHeight="1" hidden="1">
      <c r="A101" s="120" t="s">
        <v>86</v>
      </c>
      <c r="B101" s="107">
        <v>4120</v>
      </c>
      <c r="C101" s="25">
        <v>600</v>
      </c>
      <c r="D101" s="134">
        <v>0</v>
      </c>
      <c r="E101" s="134">
        <v>0</v>
      </c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93"/>
      <c r="M101" s="3"/>
      <c r="N101" s="3"/>
    </row>
    <row r="102" spans="1:14" ht="24.75" customHeight="1" hidden="1">
      <c r="A102" s="125" t="s">
        <v>34</v>
      </c>
      <c r="B102" s="114">
        <v>4121</v>
      </c>
      <c r="C102" s="25">
        <v>610</v>
      </c>
      <c r="D102" s="134">
        <v>0</v>
      </c>
      <c r="E102" s="134">
        <v>0</v>
      </c>
      <c r="F102" s="134">
        <v>0</v>
      </c>
      <c r="G102" s="134">
        <v>0</v>
      </c>
      <c r="H102" s="134">
        <v>0</v>
      </c>
      <c r="I102" s="134">
        <v>0</v>
      </c>
      <c r="J102" s="134">
        <v>0</v>
      </c>
      <c r="K102" s="134">
        <v>0</v>
      </c>
      <c r="L102" s="93"/>
      <c r="M102" s="3"/>
      <c r="N102" s="3"/>
    </row>
    <row r="103" spans="1:14" ht="21.75" customHeight="1" hidden="1">
      <c r="A103" s="125" t="s">
        <v>87</v>
      </c>
      <c r="B103" s="114">
        <v>4122</v>
      </c>
      <c r="C103" s="107"/>
      <c r="D103" s="134">
        <v>0</v>
      </c>
      <c r="E103" s="134">
        <v>0</v>
      </c>
      <c r="F103" s="134">
        <v>0</v>
      </c>
      <c r="G103" s="134">
        <v>0</v>
      </c>
      <c r="H103" s="134">
        <v>0</v>
      </c>
      <c r="I103" s="134">
        <v>0</v>
      </c>
      <c r="J103" s="134">
        <v>0</v>
      </c>
      <c r="K103" s="134">
        <v>0</v>
      </c>
      <c r="L103" s="93"/>
      <c r="M103" s="3"/>
      <c r="N103" s="3"/>
    </row>
    <row r="104" spans="1:14" ht="17.25" customHeight="1" hidden="1">
      <c r="A104" s="125" t="s">
        <v>36</v>
      </c>
      <c r="B104" s="114">
        <v>4123</v>
      </c>
      <c r="C104" s="114"/>
      <c r="D104" s="141">
        <v>0</v>
      </c>
      <c r="E104" s="141">
        <v>0</v>
      </c>
      <c r="F104" s="141">
        <v>0</v>
      </c>
      <c r="G104" s="141">
        <v>0</v>
      </c>
      <c r="H104" s="141">
        <v>0</v>
      </c>
      <c r="I104" s="141">
        <v>0</v>
      </c>
      <c r="J104" s="141">
        <v>0</v>
      </c>
      <c r="K104" s="141">
        <v>0</v>
      </c>
      <c r="L104" s="93"/>
      <c r="M104" s="3"/>
      <c r="N104" s="3"/>
    </row>
    <row r="105" spans="1:14" s="10" customFormat="1" ht="18" customHeight="1" thickBot="1">
      <c r="A105" s="124" t="s">
        <v>37</v>
      </c>
      <c r="B105" s="105">
        <v>4200</v>
      </c>
      <c r="C105" s="105">
        <v>620</v>
      </c>
      <c r="D105" s="131">
        <f>D106</f>
        <v>0</v>
      </c>
      <c r="E105" s="131">
        <f aca="true" t="shared" si="26" ref="E105:K105">E106</f>
        <v>0</v>
      </c>
      <c r="F105" s="131">
        <f t="shared" si="26"/>
        <v>0</v>
      </c>
      <c r="G105" s="131">
        <f t="shared" si="26"/>
        <v>0</v>
      </c>
      <c r="H105" s="131">
        <f t="shared" si="26"/>
        <v>0</v>
      </c>
      <c r="I105" s="131">
        <f t="shared" si="26"/>
        <v>0</v>
      </c>
      <c r="J105" s="131">
        <f t="shared" si="26"/>
        <v>0</v>
      </c>
      <c r="K105" s="131">
        <f t="shared" si="26"/>
        <v>0</v>
      </c>
      <c r="L105" s="64">
        <v>0</v>
      </c>
      <c r="M105" s="9"/>
      <c r="N105" s="9"/>
    </row>
    <row r="106" spans="1:14" ht="15.75" customHeight="1">
      <c r="A106" s="86" t="s">
        <v>38</v>
      </c>
      <c r="B106" s="27">
        <v>4210</v>
      </c>
      <c r="C106" s="27">
        <v>630</v>
      </c>
      <c r="D106" s="143">
        <v>0</v>
      </c>
      <c r="E106" s="162"/>
      <c r="F106" s="162">
        <v>0</v>
      </c>
      <c r="G106" s="162">
        <v>0</v>
      </c>
      <c r="H106" s="162">
        <v>0</v>
      </c>
      <c r="I106" s="162">
        <v>0</v>
      </c>
      <c r="J106" s="162">
        <v>0</v>
      </c>
      <c r="K106" s="162">
        <v>0</v>
      </c>
      <c r="L106" s="7"/>
      <c r="M106" s="3"/>
      <c r="N106" s="3"/>
    </row>
    <row r="107" spans="1:14" ht="15.75" customHeight="1" hidden="1">
      <c r="A107" s="126" t="s">
        <v>39</v>
      </c>
      <c r="B107" s="27">
        <v>4220</v>
      </c>
      <c r="C107" s="114"/>
      <c r="D107" s="143">
        <f aca="true" t="shared" si="27" ref="D107:D114">SUM(D108:D110)</f>
        <v>0</v>
      </c>
      <c r="E107" s="153"/>
      <c r="F107" s="153"/>
      <c r="G107" s="153"/>
      <c r="H107" s="153"/>
      <c r="I107" s="153"/>
      <c r="J107" s="153"/>
      <c r="K107" s="153"/>
      <c r="L107" s="7"/>
      <c r="M107" s="3"/>
      <c r="N107" s="3"/>
    </row>
    <row r="108" spans="1:14" ht="24" customHeight="1" hidden="1">
      <c r="A108" s="181"/>
      <c r="B108" s="114"/>
      <c r="C108" s="186"/>
      <c r="D108" s="143">
        <f t="shared" si="27"/>
        <v>0</v>
      </c>
      <c r="E108" s="153"/>
      <c r="F108" s="153"/>
      <c r="G108" s="153"/>
      <c r="H108" s="153"/>
      <c r="I108" s="153"/>
      <c r="J108" s="153"/>
      <c r="K108" s="153"/>
      <c r="L108" s="7"/>
      <c r="M108" s="3"/>
      <c r="N108" s="3"/>
    </row>
    <row r="109" spans="1:14" s="1" customFormat="1" ht="21" customHeight="1" hidden="1">
      <c r="A109" s="37"/>
      <c r="B109" s="82"/>
      <c r="C109" s="27"/>
      <c r="D109" s="143">
        <f t="shared" si="27"/>
        <v>0</v>
      </c>
      <c r="E109" s="154">
        <f aca="true" t="shared" si="28" ref="E109:K109">SUM(E110:E111)</f>
        <v>0</v>
      </c>
      <c r="F109" s="154">
        <f t="shared" si="28"/>
        <v>0</v>
      </c>
      <c r="G109" s="154">
        <f t="shared" si="28"/>
        <v>0</v>
      </c>
      <c r="H109" s="154">
        <f t="shared" si="28"/>
        <v>0</v>
      </c>
      <c r="I109" s="154">
        <f t="shared" si="28"/>
        <v>0</v>
      </c>
      <c r="J109" s="154">
        <f t="shared" si="28"/>
        <v>0</v>
      </c>
      <c r="K109" s="154">
        <f t="shared" si="28"/>
        <v>0</v>
      </c>
      <c r="L109" s="11"/>
      <c r="M109" s="12"/>
      <c r="N109" s="12"/>
    </row>
    <row r="110" spans="1:14" s="10" customFormat="1" ht="21.75" customHeight="1" hidden="1">
      <c r="A110" s="21"/>
      <c r="B110" s="81"/>
      <c r="C110" s="114"/>
      <c r="D110" s="143">
        <f t="shared" si="27"/>
        <v>0</v>
      </c>
      <c r="E110" s="155"/>
      <c r="F110" s="155"/>
      <c r="G110" s="155"/>
      <c r="H110" s="155"/>
      <c r="I110" s="155"/>
      <c r="J110" s="155"/>
      <c r="K110" s="155"/>
      <c r="L110" s="8"/>
      <c r="M110" s="9"/>
      <c r="N110" s="9"/>
    </row>
    <row r="111" spans="1:14" s="10" customFormat="1" ht="18" customHeight="1" hidden="1">
      <c r="A111" s="20"/>
      <c r="B111" s="81"/>
      <c r="C111" s="81"/>
      <c r="D111" s="143">
        <f t="shared" si="27"/>
        <v>0</v>
      </c>
      <c r="E111" s="155"/>
      <c r="F111" s="155"/>
      <c r="G111" s="155"/>
      <c r="H111" s="155"/>
      <c r="I111" s="155"/>
      <c r="J111" s="155"/>
      <c r="K111" s="155"/>
      <c r="L111" s="8"/>
      <c r="M111" s="9"/>
      <c r="N111" s="9"/>
    </row>
    <row r="112" spans="1:14" s="15" customFormat="1" ht="21.75" customHeight="1" hidden="1">
      <c r="A112" s="22"/>
      <c r="B112" s="16"/>
      <c r="C112" s="81"/>
      <c r="D112" s="143">
        <f t="shared" si="27"/>
        <v>0</v>
      </c>
      <c r="E112" s="156"/>
      <c r="F112" s="156"/>
      <c r="G112" s="156"/>
      <c r="H112" s="156"/>
      <c r="I112" s="156"/>
      <c r="J112" s="156"/>
      <c r="K112" s="156"/>
      <c r="L112" s="17"/>
      <c r="M112" s="18"/>
      <c r="N112" s="18"/>
    </row>
    <row r="113" spans="1:13" ht="12" customHeight="1" hidden="1" thickBot="1">
      <c r="A113" s="87"/>
      <c r="B113" s="27"/>
      <c r="C113" s="81"/>
      <c r="D113" s="143">
        <f t="shared" si="27"/>
        <v>0</v>
      </c>
      <c r="E113" s="159"/>
      <c r="F113" s="159">
        <v>38342</v>
      </c>
      <c r="G113" s="159">
        <v>0</v>
      </c>
      <c r="H113" s="159">
        <v>0</v>
      </c>
      <c r="I113" s="159">
        <v>0</v>
      </c>
      <c r="J113" s="159">
        <v>0</v>
      </c>
      <c r="K113" s="159">
        <v>0</v>
      </c>
      <c r="L113" s="17"/>
      <c r="M113" s="18"/>
    </row>
    <row r="114" spans="1:11" ht="18" customHeight="1" hidden="1">
      <c r="A114" s="193"/>
      <c r="B114" s="127"/>
      <c r="C114" s="16"/>
      <c r="D114" s="163">
        <f t="shared" si="27"/>
        <v>0</v>
      </c>
      <c r="E114" s="160"/>
      <c r="F114" s="160"/>
      <c r="G114" s="160"/>
      <c r="H114" s="160"/>
      <c r="I114" s="160"/>
      <c r="J114" s="160"/>
      <c r="K114" s="160"/>
    </row>
    <row r="115" spans="1:11" ht="17.25" customHeight="1">
      <c r="A115" s="119" t="s">
        <v>45</v>
      </c>
      <c r="B115" s="114">
        <v>5000</v>
      </c>
      <c r="C115" s="27">
        <v>640</v>
      </c>
      <c r="D115" s="131" t="s">
        <v>84</v>
      </c>
      <c r="E115" s="131">
        <v>570768</v>
      </c>
      <c r="F115" s="171">
        <v>451400</v>
      </c>
      <c r="G115" s="131" t="s">
        <v>84</v>
      </c>
      <c r="H115" s="131" t="s">
        <v>84</v>
      </c>
      <c r="I115" s="131" t="s">
        <v>84</v>
      </c>
      <c r="J115" s="131" t="s">
        <v>84</v>
      </c>
      <c r="K115" s="131" t="s">
        <v>84</v>
      </c>
    </row>
    <row r="116" spans="1:11" ht="17.25" customHeight="1">
      <c r="A116" s="85" t="s">
        <v>81</v>
      </c>
      <c r="B116" s="25">
        <v>9000</v>
      </c>
      <c r="C116" s="27">
        <v>650</v>
      </c>
      <c r="D116" s="171">
        <v>0</v>
      </c>
      <c r="E116" s="171"/>
      <c r="F116" s="171">
        <v>0</v>
      </c>
      <c r="G116" s="171">
        <v>0</v>
      </c>
      <c r="H116" s="171">
        <v>0</v>
      </c>
      <c r="I116" s="171">
        <v>0</v>
      </c>
      <c r="J116" s="171">
        <v>0</v>
      </c>
      <c r="K116" s="171">
        <v>0</v>
      </c>
    </row>
    <row r="117" spans="1:11" ht="12.75">
      <c r="A117" s="84"/>
      <c r="B117" s="24"/>
      <c r="C117" s="24"/>
      <c r="D117" s="101"/>
      <c r="E117" s="101"/>
      <c r="F117" s="101"/>
      <c r="G117" s="101"/>
      <c r="H117" s="101"/>
      <c r="I117" s="101"/>
      <c r="J117" s="101"/>
      <c r="K117" s="101"/>
    </row>
    <row r="118" spans="1:11" ht="12.75" customHeight="1">
      <c r="A118" s="130" t="s">
        <v>97</v>
      </c>
      <c r="D118" s="102"/>
      <c r="E118" s="102"/>
      <c r="F118" s="102"/>
      <c r="G118" s="102"/>
      <c r="H118" s="102"/>
      <c r="I118" s="102"/>
      <c r="J118" s="102"/>
      <c r="K118" s="102"/>
    </row>
    <row r="119" spans="1:11" ht="12.75" customHeight="1">
      <c r="A119" s="130"/>
      <c r="D119" s="102"/>
      <c r="E119" s="102"/>
      <c r="F119" s="102"/>
      <c r="G119" s="102"/>
      <c r="H119" s="102"/>
      <c r="I119" s="102"/>
      <c r="J119" s="102"/>
      <c r="K119" s="102"/>
    </row>
    <row r="120" spans="1:11" ht="12.75" customHeight="1">
      <c r="A120" s="130"/>
      <c r="D120" s="102"/>
      <c r="E120" s="102"/>
      <c r="F120" s="102"/>
      <c r="G120" s="102"/>
      <c r="H120" s="102"/>
      <c r="I120" s="102"/>
      <c r="J120" s="102"/>
      <c r="K120" s="102"/>
    </row>
    <row r="121" spans="1:9" ht="15.75">
      <c r="A121" s="30" t="s">
        <v>110</v>
      </c>
      <c r="B121" s="48"/>
      <c r="C121" s="48"/>
      <c r="D121" s="31"/>
      <c r="E121" s="31"/>
      <c r="F121" s="31"/>
      <c r="G121" s="48"/>
      <c r="H121" s="48" t="s">
        <v>82</v>
      </c>
      <c r="I121" s="48"/>
    </row>
    <row r="122" spans="1:13" ht="15">
      <c r="A122" s="31"/>
      <c r="B122" s="254" t="s">
        <v>40</v>
      </c>
      <c r="C122" s="254"/>
      <c r="D122" s="31"/>
      <c r="E122" s="31"/>
      <c r="F122" s="31"/>
      <c r="G122" s="254" t="s">
        <v>101</v>
      </c>
      <c r="H122" s="254"/>
      <c r="I122" s="254"/>
      <c r="J122" s="255"/>
      <c r="K122" s="255"/>
      <c r="L122" s="255"/>
      <c r="M122" s="255"/>
    </row>
    <row r="123" spans="1:9" ht="15">
      <c r="A123" s="31"/>
      <c r="B123" s="31"/>
      <c r="C123" s="31"/>
      <c r="D123" s="31"/>
      <c r="E123" s="31"/>
      <c r="F123" s="31"/>
      <c r="G123" s="31"/>
      <c r="H123" s="31"/>
      <c r="I123" s="31"/>
    </row>
    <row r="124" spans="1:9" ht="15.75">
      <c r="A124" s="30" t="s">
        <v>69</v>
      </c>
      <c r="B124" s="48"/>
      <c r="C124" s="48"/>
      <c r="D124" s="31"/>
      <c r="E124" s="31"/>
      <c r="F124" s="31"/>
      <c r="G124" s="48"/>
      <c r="H124" s="48" t="s">
        <v>105</v>
      </c>
      <c r="I124" s="48"/>
    </row>
    <row r="125" spans="1:13" ht="15">
      <c r="A125" s="31"/>
      <c r="B125" s="254" t="s">
        <v>40</v>
      </c>
      <c r="C125" s="254"/>
      <c r="D125" s="31"/>
      <c r="E125" s="31"/>
      <c r="F125" s="31"/>
      <c r="G125" s="254" t="s">
        <v>102</v>
      </c>
      <c r="H125" s="254"/>
      <c r="I125" s="254"/>
      <c r="J125" s="255"/>
      <c r="K125" s="255"/>
      <c r="L125" s="255"/>
      <c r="M125" s="255"/>
    </row>
    <row r="127" ht="12.75">
      <c r="A127" t="s">
        <v>194</v>
      </c>
    </row>
    <row r="129" ht="12.75">
      <c r="A129" s="223"/>
    </row>
  </sheetData>
  <sheetProtection/>
  <mergeCells count="29">
    <mergeCell ref="J125:M125"/>
    <mergeCell ref="K21:K22"/>
    <mergeCell ref="C21:C22"/>
    <mergeCell ref="J122:M122"/>
    <mergeCell ref="L21:L22"/>
    <mergeCell ref="J21:J22"/>
    <mergeCell ref="G21:G22"/>
    <mergeCell ref="G125:I125"/>
    <mergeCell ref="B122:C122"/>
    <mergeCell ref="B125:C125"/>
    <mergeCell ref="A6:K6"/>
    <mergeCell ref="A21:A22"/>
    <mergeCell ref="E21:E22"/>
    <mergeCell ref="D21:D22"/>
    <mergeCell ref="F21:F22"/>
    <mergeCell ref="H21:H22"/>
    <mergeCell ref="I21:I22"/>
    <mergeCell ref="B21:B22"/>
    <mergeCell ref="A8:K8"/>
    <mergeCell ref="G122:I122"/>
    <mergeCell ref="A17:D17"/>
    <mergeCell ref="F17:I17"/>
    <mergeCell ref="M1:N1"/>
    <mergeCell ref="A3:D4"/>
    <mergeCell ref="A7:K7"/>
    <mergeCell ref="A12:I12"/>
    <mergeCell ref="A16:I16"/>
    <mergeCell ref="H2:L4"/>
    <mergeCell ref="I1:K1"/>
  </mergeCells>
  <printOptions horizontalCentered="1"/>
  <pageMargins left="0.5905511811023623" right="0.1968503937007874" top="0.7086614173228347" bottom="0.1968503937007874" header="0.6299212598425197" footer="0.15748031496062992"/>
  <pageSetup fitToHeight="3" horizontalDpi="300" verticalDpi="300" orientation="landscape" paperSize="9" scale="68" r:id="rId1"/>
  <rowBreaks count="2" manualBreakCount="2">
    <brk id="51" max="11" man="1"/>
    <brk id="95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9"/>
  <sheetViews>
    <sheetView view="pageBreakPreview" zoomScaleSheetLayoutView="100" zoomScalePageLayoutView="0" workbookViewId="0" topLeftCell="A79">
      <selection activeCell="A128" sqref="A128"/>
    </sheetView>
  </sheetViews>
  <sheetFormatPr defaultColWidth="9.00390625" defaultRowHeight="12.75"/>
  <cols>
    <col min="1" max="1" width="55.25390625" style="0" customWidth="1"/>
    <col min="2" max="2" width="15.625" style="0" customWidth="1"/>
    <col min="3" max="3" width="8.375" style="0" customWidth="1"/>
    <col min="4" max="4" width="16.75390625" style="0" customWidth="1"/>
    <col min="5" max="5" width="13.375" style="0" hidden="1" customWidth="1"/>
    <col min="6" max="6" width="17.00390625" style="0" customWidth="1"/>
    <col min="7" max="7" width="11.75390625" style="0" customWidth="1"/>
    <col min="8" max="8" width="16.875" style="0" customWidth="1"/>
    <col min="9" max="9" width="16.125" style="0" customWidth="1"/>
    <col min="10" max="10" width="16.25390625" style="0" hidden="1" customWidth="1"/>
    <col min="11" max="11" width="15.875" style="0" customWidth="1"/>
    <col min="12" max="12" width="0.12890625" style="0" customWidth="1"/>
    <col min="13" max="13" width="9.75390625" style="0" customWidth="1"/>
    <col min="14" max="14" width="9.625" style="0" customWidth="1"/>
  </cols>
  <sheetData>
    <row r="1" spans="9:13" ht="12" customHeight="1">
      <c r="I1" s="253" t="s">
        <v>142</v>
      </c>
      <c r="J1" s="253"/>
      <c r="K1" s="253"/>
      <c r="L1" s="1"/>
      <c r="M1" s="1"/>
    </row>
    <row r="2" spans="7:15" ht="12.75" customHeight="1">
      <c r="G2" s="5"/>
      <c r="H2" s="251" t="s">
        <v>145</v>
      </c>
      <c r="I2" s="251"/>
      <c r="J2" s="251"/>
      <c r="K2" s="251"/>
      <c r="L2" s="251"/>
      <c r="M2" s="5"/>
      <c r="N2" s="2"/>
      <c r="O2" s="2"/>
    </row>
    <row r="3" spans="1:15" ht="28.5" customHeight="1">
      <c r="A3" s="3"/>
      <c r="B3" s="3"/>
      <c r="C3" s="3"/>
      <c r="D3" s="3"/>
      <c r="F3" s="5"/>
      <c r="G3" s="5"/>
      <c r="H3" s="251"/>
      <c r="I3" s="251"/>
      <c r="J3" s="251"/>
      <c r="K3" s="251"/>
      <c r="L3" s="251"/>
      <c r="M3" s="5"/>
      <c r="N3" s="2"/>
      <c r="O3" s="2"/>
    </row>
    <row r="4" spans="1:13" ht="21.75" customHeight="1">
      <c r="A4" s="3"/>
      <c r="B4" s="3"/>
      <c r="C4" s="3"/>
      <c r="D4" s="3"/>
      <c r="F4" s="5"/>
      <c r="G4" s="5"/>
      <c r="H4" s="251"/>
      <c r="I4" s="251"/>
      <c r="J4" s="251"/>
      <c r="K4" s="251"/>
      <c r="L4" s="251"/>
      <c r="M4" s="5"/>
    </row>
    <row r="5" spans="6:13" ht="14.25" customHeight="1">
      <c r="F5" s="5"/>
      <c r="G5" s="5"/>
      <c r="H5" s="5"/>
      <c r="I5" s="5"/>
      <c r="J5" s="5"/>
      <c r="K5" s="19"/>
      <c r="L5" s="5"/>
      <c r="M5" s="5"/>
    </row>
    <row r="6" spans="1:11" ht="15.75">
      <c r="A6" s="252" t="s">
        <v>0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</row>
    <row r="7" spans="1:11" ht="15.75">
      <c r="A7" s="256" t="s">
        <v>140</v>
      </c>
      <c r="B7" s="261"/>
      <c r="C7" s="261"/>
      <c r="D7" s="261"/>
      <c r="E7" s="261"/>
      <c r="F7" s="261"/>
      <c r="G7" s="261"/>
      <c r="H7" s="261"/>
      <c r="I7" s="261"/>
      <c r="J7" s="261"/>
      <c r="K7" s="261"/>
    </row>
    <row r="8" spans="1:11" ht="15.75">
      <c r="A8" s="247" t="s">
        <v>192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</row>
    <row r="9" spans="9:11" ht="12.75">
      <c r="I9" s="98"/>
      <c r="K9" s="6" t="s">
        <v>4</v>
      </c>
    </row>
    <row r="10" spans="1:11" ht="12.75">
      <c r="A10" s="225" t="s">
        <v>174</v>
      </c>
      <c r="B10" s="230"/>
      <c r="C10" s="230"/>
      <c r="D10" s="230"/>
      <c r="E10" s="230"/>
      <c r="F10" s="230"/>
      <c r="G10" s="230"/>
      <c r="H10" s="230"/>
      <c r="I10" t="s">
        <v>1</v>
      </c>
      <c r="K10" s="46" t="s">
        <v>67</v>
      </c>
    </row>
    <row r="11" spans="1:11" ht="12.75">
      <c r="A11" s="225" t="s">
        <v>175</v>
      </c>
      <c r="B11" s="231"/>
      <c r="C11" s="231"/>
      <c r="D11" s="231"/>
      <c r="E11" s="231"/>
      <c r="F11" s="231"/>
      <c r="G11" s="231"/>
      <c r="H11" s="231"/>
      <c r="I11" t="s">
        <v>2</v>
      </c>
      <c r="K11" s="47">
        <v>3510136600</v>
      </c>
    </row>
    <row r="12" spans="1:11" ht="12.75" customHeight="1" hidden="1">
      <c r="A12" s="241" t="s">
        <v>68</v>
      </c>
      <c r="B12" s="241"/>
      <c r="C12" s="241"/>
      <c r="D12" s="241"/>
      <c r="E12" s="241"/>
      <c r="F12" s="241"/>
      <c r="G12" s="241"/>
      <c r="H12" s="241"/>
      <c r="I12" s="241"/>
      <c r="K12" s="47"/>
    </row>
    <row r="13" spans="1:11" ht="12.75">
      <c r="A13" s="129" t="s">
        <v>161</v>
      </c>
      <c r="B13" s="129"/>
      <c r="C13" s="129"/>
      <c r="D13" s="232"/>
      <c r="E13" s="232"/>
      <c r="F13" s="232"/>
      <c r="G13" s="232"/>
      <c r="H13" s="232"/>
      <c r="I13" t="s">
        <v>91</v>
      </c>
      <c r="K13" s="47">
        <v>420</v>
      </c>
    </row>
    <row r="14" spans="1:11" ht="12.75">
      <c r="A14" s="225" t="s">
        <v>162</v>
      </c>
      <c r="B14" s="225"/>
      <c r="C14" s="225"/>
      <c r="D14" s="231"/>
      <c r="E14" s="231"/>
      <c r="F14" s="231"/>
      <c r="G14" s="231"/>
      <c r="H14" s="231"/>
      <c r="I14" s="225"/>
      <c r="K14" s="3"/>
    </row>
    <row r="15" spans="1:11" ht="12.75">
      <c r="A15" s="225" t="s">
        <v>164</v>
      </c>
      <c r="B15" s="225"/>
      <c r="C15" s="225"/>
      <c r="D15" s="231"/>
      <c r="E15" s="231"/>
      <c r="F15" s="231"/>
      <c r="G15" s="231"/>
      <c r="H15" s="231"/>
      <c r="I15" s="225"/>
      <c r="K15" s="3"/>
    </row>
    <row r="16" spans="1:9" ht="12.75">
      <c r="A16" s="263" t="s">
        <v>176</v>
      </c>
      <c r="B16" s="263"/>
      <c r="C16" s="263"/>
      <c r="D16" s="263"/>
      <c r="E16" s="263"/>
      <c r="F16" s="263"/>
      <c r="G16" s="263"/>
      <c r="H16" s="263"/>
      <c r="I16" s="263"/>
    </row>
    <row r="17" spans="1:24" ht="43.5" customHeight="1">
      <c r="A17" s="246" t="s">
        <v>138</v>
      </c>
      <c r="B17" s="246"/>
      <c r="C17" s="246"/>
      <c r="D17" s="246"/>
      <c r="E17" s="224"/>
      <c r="F17" s="264" t="s">
        <v>188</v>
      </c>
      <c r="G17" s="264"/>
      <c r="H17" s="264"/>
      <c r="I17" s="264"/>
      <c r="J17" s="264"/>
      <c r="K17" s="2"/>
      <c r="M17" s="3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13" ht="12.75">
      <c r="A18" s="4" t="s">
        <v>193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57" t="s">
        <v>5</v>
      </c>
      <c r="B21" s="244" t="s">
        <v>92</v>
      </c>
      <c r="C21" s="244" t="s">
        <v>6</v>
      </c>
      <c r="D21" s="244" t="s">
        <v>93</v>
      </c>
      <c r="E21" s="244" t="s">
        <v>7</v>
      </c>
      <c r="F21" s="244" t="s">
        <v>98</v>
      </c>
      <c r="G21" s="244" t="s">
        <v>94</v>
      </c>
      <c r="H21" s="244" t="s">
        <v>95</v>
      </c>
      <c r="I21" s="244" t="s">
        <v>106</v>
      </c>
      <c r="J21" s="244" t="s">
        <v>107</v>
      </c>
      <c r="K21" s="242" t="s">
        <v>96</v>
      </c>
      <c r="L21" s="259" t="s">
        <v>71</v>
      </c>
    </row>
    <row r="22" spans="1:12" ht="62.25" customHeight="1" thickBot="1">
      <c r="A22" s="258"/>
      <c r="B22" s="245"/>
      <c r="C22" s="245"/>
      <c r="D22" s="245"/>
      <c r="E22" s="245"/>
      <c r="F22" s="245"/>
      <c r="G22" s="245"/>
      <c r="H22" s="245"/>
      <c r="I22" s="245"/>
      <c r="J22" s="245"/>
      <c r="K22" s="243"/>
      <c r="L22" s="260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69">
        <f>D25+D67+D96+D105</f>
        <v>333400</v>
      </c>
      <c r="E24" s="169">
        <f aca="true" t="shared" si="0" ref="E24:K24">E25+E67+E96+E105</f>
        <v>0</v>
      </c>
      <c r="F24" s="169">
        <f>F27+F30+F33+F34+F44+F54+F62+F115</f>
        <v>333400</v>
      </c>
      <c r="G24" s="169">
        <f t="shared" si="0"/>
        <v>0</v>
      </c>
      <c r="H24" s="169">
        <f t="shared" si="0"/>
        <v>333400</v>
      </c>
      <c r="I24" s="169">
        <f t="shared" si="0"/>
        <v>333400</v>
      </c>
      <c r="J24" s="169">
        <f t="shared" si="0"/>
        <v>0</v>
      </c>
      <c r="K24" s="169">
        <f t="shared" si="0"/>
        <v>0</v>
      </c>
      <c r="L24" s="53">
        <f>L25+L61</f>
        <v>0</v>
      </c>
      <c r="M24" s="3"/>
      <c r="N24" s="3"/>
    </row>
    <row r="25" spans="1:14" ht="28.5" customHeight="1">
      <c r="A25" s="187" t="s">
        <v>133</v>
      </c>
      <c r="B25" s="29">
        <v>2000</v>
      </c>
      <c r="C25" s="106" t="s">
        <v>47</v>
      </c>
      <c r="D25" s="169">
        <f>D26+D31+D55+D58+D62+D66</f>
        <v>333400</v>
      </c>
      <c r="E25" s="169">
        <f aca="true" t="shared" si="1" ref="E25:K25">E26+E31+E55+E58+E62+E66</f>
        <v>0</v>
      </c>
      <c r="F25" s="169">
        <v>0</v>
      </c>
      <c r="G25" s="169">
        <f t="shared" si="1"/>
        <v>0</v>
      </c>
      <c r="H25" s="169">
        <f t="shared" si="1"/>
        <v>333400</v>
      </c>
      <c r="I25" s="169">
        <f t="shared" si="1"/>
        <v>333400</v>
      </c>
      <c r="J25" s="169">
        <f t="shared" si="1"/>
        <v>0</v>
      </c>
      <c r="K25" s="169">
        <f t="shared" si="1"/>
        <v>0</v>
      </c>
      <c r="L25" s="53">
        <f>L26+L53</f>
        <v>0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0</v>
      </c>
      <c r="E26" s="131">
        <f aca="true" t="shared" si="2" ref="E26:K26">E27+E30</f>
        <v>0</v>
      </c>
      <c r="F26" s="131">
        <f t="shared" si="2"/>
        <v>0</v>
      </c>
      <c r="G26" s="131">
        <f t="shared" si="2"/>
        <v>0</v>
      </c>
      <c r="H26" s="131">
        <f t="shared" si="2"/>
        <v>0</v>
      </c>
      <c r="I26" s="131">
        <f t="shared" si="2"/>
        <v>0</v>
      </c>
      <c r="J26" s="131">
        <f t="shared" si="2"/>
        <v>0</v>
      </c>
      <c r="K26" s="131">
        <f t="shared" si="2"/>
        <v>0</v>
      </c>
      <c r="L26" s="65">
        <f>SUM(L27,L30,L31,L42,L43,L44,L52)</f>
        <v>0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0</v>
      </c>
      <c r="E27" s="132">
        <f aca="true" t="shared" si="3" ref="E27:K27">E28+E29</f>
        <v>0</v>
      </c>
      <c r="F27" s="132">
        <f t="shared" si="3"/>
        <v>0</v>
      </c>
      <c r="G27" s="132">
        <f t="shared" si="3"/>
        <v>0</v>
      </c>
      <c r="H27" s="132">
        <f t="shared" si="3"/>
        <v>0</v>
      </c>
      <c r="I27" s="132">
        <f t="shared" si="3"/>
        <v>0</v>
      </c>
      <c r="J27" s="132">
        <f t="shared" si="3"/>
        <v>0</v>
      </c>
      <c r="K27" s="132">
        <f t="shared" si="3"/>
        <v>0</v>
      </c>
      <c r="L27" s="55">
        <v>0</v>
      </c>
      <c r="M27" s="9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34">
        <v>0</v>
      </c>
      <c r="E28" s="134"/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6">
        <v>0</v>
      </c>
      <c r="E30" s="136"/>
      <c r="F30" s="136">
        <v>0</v>
      </c>
      <c r="G30" s="136">
        <v>0</v>
      </c>
      <c r="H30" s="136">
        <v>0</v>
      </c>
      <c r="I30" s="136">
        <v>0</v>
      </c>
      <c r="J30" s="136">
        <v>0</v>
      </c>
      <c r="K30" s="136">
        <v>0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D32+D33+D34+D35+D42+D43+D44+D52</f>
        <v>261000</v>
      </c>
      <c r="E31" s="131">
        <f aca="true" t="shared" si="4" ref="E31:K31">E32+E33+E34+E35+E42+E43+E44+E52</f>
        <v>0</v>
      </c>
      <c r="F31" s="131">
        <f t="shared" si="4"/>
        <v>0</v>
      </c>
      <c r="G31" s="131">
        <f t="shared" si="4"/>
        <v>0</v>
      </c>
      <c r="H31" s="131">
        <f t="shared" si="4"/>
        <v>261000</v>
      </c>
      <c r="I31" s="131">
        <f t="shared" si="4"/>
        <v>261000</v>
      </c>
      <c r="J31" s="131">
        <f t="shared" si="4"/>
        <v>0</v>
      </c>
      <c r="K31" s="131">
        <f t="shared" si="4"/>
        <v>0</v>
      </c>
      <c r="L31" s="55">
        <f>SUM(L32:L36,L37:L37)</f>
        <v>0</v>
      </c>
      <c r="M31" s="9"/>
      <c r="N31" s="9"/>
    </row>
    <row r="32" spans="1:14" ht="16.5" customHeight="1">
      <c r="A32" s="179" t="s">
        <v>9</v>
      </c>
      <c r="B32" s="107">
        <v>2210</v>
      </c>
      <c r="C32" s="108" t="s">
        <v>54</v>
      </c>
      <c r="D32" s="136">
        <f>167900+62650+30450</f>
        <v>261000</v>
      </c>
      <c r="E32" s="136"/>
      <c r="F32" s="136">
        <v>0</v>
      </c>
      <c r="G32" s="136">
        <v>0</v>
      </c>
      <c r="H32" s="136">
        <f>167900+62650+30450</f>
        <v>261000</v>
      </c>
      <c r="I32" s="136">
        <v>261000</v>
      </c>
      <c r="J32" s="136">
        <v>0</v>
      </c>
      <c r="K32" s="136">
        <f>H32-I32</f>
        <v>0</v>
      </c>
      <c r="L32" s="56">
        <v>0</v>
      </c>
      <c r="M32" s="3"/>
      <c r="N32" s="3"/>
    </row>
    <row r="33" spans="1:14" ht="15" customHeight="1">
      <c r="A33" s="112" t="s">
        <v>10</v>
      </c>
      <c r="B33" s="107">
        <v>2220</v>
      </c>
      <c r="C33" s="108" t="s">
        <v>55</v>
      </c>
      <c r="D33" s="136">
        <v>0</v>
      </c>
      <c r="E33" s="136"/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v>0</v>
      </c>
      <c r="L33" s="56">
        <v>0</v>
      </c>
      <c r="M33" s="3"/>
      <c r="N33" s="3"/>
    </row>
    <row r="34" spans="1:14" ht="15" customHeight="1">
      <c r="A34" s="112" t="s">
        <v>58</v>
      </c>
      <c r="B34" s="107">
        <v>2230</v>
      </c>
      <c r="C34" s="108" t="s">
        <v>56</v>
      </c>
      <c r="D34" s="136">
        <v>0</v>
      </c>
      <c r="E34" s="136"/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v>0</v>
      </c>
      <c r="L34" s="56">
        <v>0</v>
      </c>
      <c r="M34" s="3"/>
      <c r="N34" s="3"/>
    </row>
    <row r="35" spans="1:14" ht="14.25" customHeight="1">
      <c r="A35" s="112" t="s">
        <v>85</v>
      </c>
      <c r="B35" s="107">
        <v>2240</v>
      </c>
      <c r="C35" s="108" t="s">
        <v>57</v>
      </c>
      <c r="D35" s="136">
        <v>0</v>
      </c>
      <c r="E35" s="136"/>
      <c r="F35" s="136">
        <v>0</v>
      </c>
      <c r="G35" s="136">
        <v>0</v>
      </c>
      <c r="H35" s="136">
        <v>0</v>
      </c>
      <c r="I35" s="136">
        <v>0</v>
      </c>
      <c r="J35" s="136">
        <v>0</v>
      </c>
      <c r="K35" s="136">
        <v>0</v>
      </c>
      <c r="L35" s="56">
        <v>0</v>
      </c>
      <c r="M35" s="3"/>
      <c r="N35" s="3"/>
    </row>
    <row r="36" spans="1:14" ht="15" hidden="1">
      <c r="A36" s="44"/>
      <c r="B36" s="25"/>
      <c r="C36" s="26"/>
      <c r="D36" s="136">
        <v>0</v>
      </c>
      <c r="E36" s="136"/>
      <c r="F36" s="136">
        <v>0</v>
      </c>
      <c r="G36" s="136">
        <v>0</v>
      </c>
      <c r="H36" s="136">
        <v>0</v>
      </c>
      <c r="I36" s="136">
        <v>0</v>
      </c>
      <c r="J36" s="136">
        <v>0</v>
      </c>
      <c r="K36" s="136">
        <v>0</v>
      </c>
      <c r="L36" s="56">
        <v>0</v>
      </c>
      <c r="M36" s="3"/>
      <c r="N36" s="3"/>
    </row>
    <row r="37" spans="1:14" ht="14.25" customHeight="1" hidden="1">
      <c r="A37" s="41" t="s">
        <v>76</v>
      </c>
      <c r="B37" s="25">
        <v>1136</v>
      </c>
      <c r="C37" s="26"/>
      <c r="D37" s="136">
        <v>0</v>
      </c>
      <c r="E37" s="136"/>
      <c r="F37" s="136">
        <v>0</v>
      </c>
      <c r="G37" s="136">
        <v>0</v>
      </c>
      <c r="H37" s="136">
        <v>0</v>
      </c>
      <c r="I37" s="136">
        <v>0</v>
      </c>
      <c r="J37" s="136">
        <v>0</v>
      </c>
      <c r="K37" s="136">
        <v>0</v>
      </c>
      <c r="L37" s="56">
        <v>0</v>
      </c>
      <c r="M37" s="3"/>
      <c r="N37" s="3"/>
    </row>
    <row r="38" spans="1:14" ht="28.5" hidden="1">
      <c r="A38" s="44" t="s">
        <v>11</v>
      </c>
      <c r="B38" s="25">
        <v>1137</v>
      </c>
      <c r="C38" s="25"/>
      <c r="D38" s="136">
        <v>0</v>
      </c>
      <c r="E38" s="136"/>
      <c r="F38" s="136">
        <v>0</v>
      </c>
      <c r="G38" s="136">
        <v>0</v>
      </c>
      <c r="H38" s="136">
        <v>0</v>
      </c>
      <c r="I38" s="136">
        <v>0</v>
      </c>
      <c r="J38" s="136">
        <v>0</v>
      </c>
      <c r="K38" s="136">
        <v>0</v>
      </c>
      <c r="L38" s="56">
        <v>0</v>
      </c>
      <c r="M38" s="3"/>
      <c r="N38" s="3"/>
    </row>
    <row r="39" spans="1:14" ht="15" customHeight="1" hidden="1">
      <c r="A39" s="41" t="s">
        <v>25</v>
      </c>
      <c r="B39" s="25">
        <v>1138</v>
      </c>
      <c r="C39" s="25"/>
      <c r="D39" s="136">
        <v>0</v>
      </c>
      <c r="E39" s="136"/>
      <c r="F39" s="136">
        <v>0</v>
      </c>
      <c r="G39" s="136">
        <v>0</v>
      </c>
      <c r="H39" s="136">
        <v>0</v>
      </c>
      <c r="I39" s="136">
        <v>0</v>
      </c>
      <c r="J39" s="136">
        <v>0</v>
      </c>
      <c r="K39" s="136">
        <v>0</v>
      </c>
      <c r="L39" s="56">
        <v>0</v>
      </c>
      <c r="M39" s="3"/>
      <c r="N39" s="3"/>
    </row>
    <row r="40" spans="1:14" ht="13.5" customHeight="1" hidden="1" thickBot="1">
      <c r="A40" s="41" t="s">
        <v>12</v>
      </c>
      <c r="B40" s="25">
        <v>1139</v>
      </c>
      <c r="C40" s="25"/>
      <c r="D40" s="136">
        <v>0</v>
      </c>
      <c r="E40" s="136"/>
      <c r="F40" s="136">
        <v>0</v>
      </c>
      <c r="G40" s="136">
        <v>0</v>
      </c>
      <c r="H40" s="136">
        <v>0</v>
      </c>
      <c r="I40" s="136">
        <v>0</v>
      </c>
      <c r="J40" s="136">
        <v>0</v>
      </c>
      <c r="K40" s="136">
        <v>0</v>
      </c>
      <c r="L40" s="51">
        <v>0</v>
      </c>
      <c r="M40" s="3"/>
      <c r="N40" s="3"/>
    </row>
    <row r="41" spans="1:14" ht="13.5" customHeight="1" hidden="1" thickTop="1">
      <c r="A41" s="35">
        <v>1</v>
      </c>
      <c r="B41" s="36">
        <v>2</v>
      </c>
      <c r="C41" s="36"/>
      <c r="D41" s="210">
        <v>4</v>
      </c>
      <c r="E41" s="210">
        <v>5</v>
      </c>
      <c r="F41" s="210">
        <v>5</v>
      </c>
      <c r="G41" s="210">
        <v>6</v>
      </c>
      <c r="H41" s="210">
        <v>7</v>
      </c>
      <c r="I41" s="210">
        <v>8</v>
      </c>
      <c r="J41" s="210">
        <v>9</v>
      </c>
      <c r="K41" s="210">
        <v>10</v>
      </c>
      <c r="L41" s="50">
        <v>10</v>
      </c>
      <c r="M41" s="3"/>
      <c r="N41" s="3"/>
    </row>
    <row r="42" spans="1:14" s="10" customFormat="1" ht="15">
      <c r="A42" s="112" t="s">
        <v>13</v>
      </c>
      <c r="B42" s="107">
        <v>2250</v>
      </c>
      <c r="C42" s="107">
        <v>130</v>
      </c>
      <c r="D42" s="136">
        <v>0</v>
      </c>
      <c r="E42" s="136"/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57">
        <v>0</v>
      </c>
      <c r="M42" s="9"/>
      <c r="N42" s="9"/>
    </row>
    <row r="43" spans="1:14" s="10" customFormat="1" ht="15">
      <c r="A43" s="43" t="s">
        <v>117</v>
      </c>
      <c r="B43" s="27">
        <v>2260</v>
      </c>
      <c r="C43" s="27">
        <v>140</v>
      </c>
      <c r="D43" s="136">
        <v>0</v>
      </c>
      <c r="E43" s="136"/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v>0</v>
      </c>
      <c r="L43" s="56">
        <v>0</v>
      </c>
      <c r="M43" s="9"/>
      <c r="N43" s="9"/>
    </row>
    <row r="44" spans="1:14" s="10" customFormat="1" ht="14.25" customHeight="1">
      <c r="A44" s="42" t="s">
        <v>14</v>
      </c>
      <c r="B44" s="107">
        <v>2270</v>
      </c>
      <c r="C44" s="107">
        <v>150</v>
      </c>
      <c r="D44" s="132">
        <f>D45+D46+D47+D48+D49</f>
        <v>0</v>
      </c>
      <c r="E44" s="132">
        <f aca="true" t="shared" si="5" ref="E44:K44">E45+E46+E47+E48+E49</f>
        <v>0</v>
      </c>
      <c r="F44" s="132">
        <f t="shared" si="5"/>
        <v>0</v>
      </c>
      <c r="G44" s="132">
        <f t="shared" si="5"/>
        <v>0</v>
      </c>
      <c r="H44" s="132">
        <f t="shared" si="5"/>
        <v>0</v>
      </c>
      <c r="I44" s="132">
        <f t="shared" si="5"/>
        <v>0</v>
      </c>
      <c r="J44" s="132">
        <f t="shared" si="5"/>
        <v>0</v>
      </c>
      <c r="K44" s="132">
        <f t="shared" si="5"/>
        <v>0</v>
      </c>
      <c r="L44" s="55">
        <f>SUM(L45:L50)</f>
        <v>0</v>
      </c>
      <c r="M44" s="9"/>
      <c r="N44" s="9"/>
    </row>
    <row r="45" spans="1:14" ht="16.5" customHeight="1">
      <c r="A45" s="41" t="s">
        <v>15</v>
      </c>
      <c r="B45" s="25">
        <v>2271</v>
      </c>
      <c r="C45" s="25">
        <v>160</v>
      </c>
      <c r="D45" s="140">
        <v>0</v>
      </c>
      <c r="E45" s="140"/>
      <c r="F45" s="140">
        <v>0</v>
      </c>
      <c r="G45" s="140">
        <v>0</v>
      </c>
      <c r="H45" s="140">
        <v>0</v>
      </c>
      <c r="I45" s="140">
        <v>0</v>
      </c>
      <c r="J45" s="140">
        <v>0</v>
      </c>
      <c r="K45" s="140">
        <v>0</v>
      </c>
      <c r="L45" s="56">
        <v>0</v>
      </c>
      <c r="M45" s="3"/>
      <c r="N45" s="3"/>
    </row>
    <row r="46" spans="1:14" ht="18" customHeight="1">
      <c r="A46" s="41" t="s">
        <v>16</v>
      </c>
      <c r="B46" s="25">
        <v>2272</v>
      </c>
      <c r="C46" s="25">
        <v>170</v>
      </c>
      <c r="D46" s="140">
        <v>0</v>
      </c>
      <c r="E46" s="140"/>
      <c r="F46" s="140">
        <v>0</v>
      </c>
      <c r="G46" s="140">
        <v>0</v>
      </c>
      <c r="H46" s="140">
        <v>0</v>
      </c>
      <c r="I46" s="140">
        <v>0</v>
      </c>
      <c r="J46" s="140">
        <v>0</v>
      </c>
      <c r="K46" s="140">
        <v>0</v>
      </c>
      <c r="L46" s="56">
        <v>0</v>
      </c>
      <c r="M46" s="3"/>
      <c r="N46" s="3"/>
    </row>
    <row r="47" spans="1:14" ht="15.75" customHeight="1">
      <c r="A47" s="41" t="s">
        <v>17</v>
      </c>
      <c r="B47" s="25">
        <v>2273</v>
      </c>
      <c r="C47" s="25">
        <v>180</v>
      </c>
      <c r="D47" s="140">
        <v>0</v>
      </c>
      <c r="E47" s="140"/>
      <c r="F47" s="140">
        <v>0</v>
      </c>
      <c r="G47" s="140">
        <v>0</v>
      </c>
      <c r="H47" s="140">
        <v>0</v>
      </c>
      <c r="I47" s="140">
        <v>0</v>
      </c>
      <c r="J47" s="140">
        <v>0</v>
      </c>
      <c r="K47" s="140">
        <v>0</v>
      </c>
      <c r="L47" s="56">
        <v>0</v>
      </c>
      <c r="M47" s="3"/>
      <c r="N47" s="3"/>
    </row>
    <row r="48" spans="1:14" ht="17.25" customHeight="1">
      <c r="A48" s="41" t="s">
        <v>19</v>
      </c>
      <c r="B48" s="25">
        <v>2274</v>
      </c>
      <c r="C48" s="25">
        <v>190</v>
      </c>
      <c r="D48" s="140">
        <v>0</v>
      </c>
      <c r="E48" s="140"/>
      <c r="F48" s="140">
        <v>0</v>
      </c>
      <c r="G48" s="140">
        <v>0</v>
      </c>
      <c r="H48" s="140">
        <v>0</v>
      </c>
      <c r="I48" s="140">
        <v>0</v>
      </c>
      <c r="J48" s="140">
        <v>0</v>
      </c>
      <c r="K48" s="140">
        <v>0</v>
      </c>
      <c r="L48" s="56">
        <v>0</v>
      </c>
      <c r="M48" s="3"/>
      <c r="N48" s="3"/>
    </row>
    <row r="49" spans="1:14" ht="18" customHeight="1">
      <c r="A49" s="41" t="s">
        <v>18</v>
      </c>
      <c r="B49" s="25">
        <v>2275</v>
      </c>
      <c r="C49" s="25">
        <v>200</v>
      </c>
      <c r="D49" s="140">
        <v>0</v>
      </c>
      <c r="E49" s="140"/>
      <c r="F49" s="140">
        <v>0</v>
      </c>
      <c r="G49" s="140">
        <v>0</v>
      </c>
      <c r="H49" s="140">
        <v>0</v>
      </c>
      <c r="I49" s="140">
        <v>0</v>
      </c>
      <c r="J49" s="140">
        <v>0</v>
      </c>
      <c r="K49" s="140">
        <v>0</v>
      </c>
      <c r="L49" s="56">
        <v>0</v>
      </c>
      <c r="M49" s="3"/>
      <c r="N49" s="3"/>
    </row>
    <row r="50" spans="1:14" ht="18.75" customHeight="1" hidden="1">
      <c r="A50" s="41" t="s">
        <v>18</v>
      </c>
      <c r="B50" s="25">
        <v>1166</v>
      </c>
      <c r="C50" s="25">
        <v>220</v>
      </c>
      <c r="D50" s="139">
        <v>0</v>
      </c>
      <c r="E50" s="139"/>
      <c r="F50" s="139">
        <v>0</v>
      </c>
      <c r="G50" s="139">
        <v>0</v>
      </c>
      <c r="H50" s="139">
        <v>0</v>
      </c>
      <c r="I50" s="139">
        <v>0</v>
      </c>
      <c r="J50" s="139">
        <v>0</v>
      </c>
      <c r="K50" s="139">
        <v>0</v>
      </c>
      <c r="L50" s="56">
        <v>0</v>
      </c>
      <c r="M50" s="3"/>
      <c r="N50" s="3"/>
    </row>
    <row r="51" spans="1:14" ht="18.75" customHeight="1">
      <c r="A51" s="41" t="s">
        <v>141</v>
      </c>
      <c r="B51" s="25">
        <v>2276</v>
      </c>
      <c r="C51" s="25">
        <v>210</v>
      </c>
      <c r="D51" s="139">
        <v>0</v>
      </c>
      <c r="E51" s="139"/>
      <c r="F51" s="139"/>
      <c r="G51" s="139"/>
      <c r="H51" s="139"/>
      <c r="I51" s="139"/>
      <c r="J51" s="139"/>
      <c r="K51" s="139"/>
      <c r="L51" s="56"/>
      <c r="M51" s="3"/>
      <c r="N51" s="3"/>
    </row>
    <row r="52" spans="1:14" s="10" customFormat="1" ht="28.5" customHeight="1">
      <c r="A52" s="43" t="s">
        <v>118</v>
      </c>
      <c r="B52" s="107">
        <v>2280</v>
      </c>
      <c r="C52" s="107">
        <v>220</v>
      </c>
      <c r="D52" s="136">
        <f>D53+D54</f>
        <v>0</v>
      </c>
      <c r="E52" s="136">
        <f aca="true" t="shared" si="6" ref="E52:K52">E53+E54</f>
        <v>0</v>
      </c>
      <c r="F52" s="136">
        <f t="shared" si="6"/>
        <v>0</v>
      </c>
      <c r="G52" s="136">
        <f t="shared" si="6"/>
        <v>0</v>
      </c>
      <c r="H52" s="136">
        <f t="shared" si="6"/>
        <v>0</v>
      </c>
      <c r="I52" s="136">
        <f t="shared" si="6"/>
        <v>0</v>
      </c>
      <c r="J52" s="136">
        <f t="shared" si="6"/>
        <v>0</v>
      </c>
      <c r="K52" s="136">
        <f t="shared" si="6"/>
        <v>0</v>
      </c>
      <c r="L52" s="57">
        <v>0</v>
      </c>
      <c r="M52" s="9"/>
      <c r="N52" s="9"/>
    </row>
    <row r="53" spans="1:14" s="24" customFormat="1" ht="28.5">
      <c r="A53" s="44" t="s">
        <v>59</v>
      </c>
      <c r="B53" s="25">
        <v>2281</v>
      </c>
      <c r="C53" s="25">
        <v>230</v>
      </c>
      <c r="D53" s="140">
        <v>0</v>
      </c>
      <c r="E53" s="140"/>
      <c r="F53" s="140">
        <v>0</v>
      </c>
      <c r="G53" s="140">
        <v>0</v>
      </c>
      <c r="H53" s="140">
        <v>0</v>
      </c>
      <c r="I53" s="140">
        <v>0</v>
      </c>
      <c r="J53" s="140">
        <v>0</v>
      </c>
      <c r="K53" s="140">
        <v>0</v>
      </c>
      <c r="L53" s="56">
        <f>L56</f>
        <v>0</v>
      </c>
      <c r="M53" s="23"/>
      <c r="N53" s="23"/>
    </row>
    <row r="54" spans="1:14" s="24" customFormat="1" ht="32.25" customHeight="1">
      <c r="A54" s="44" t="s">
        <v>100</v>
      </c>
      <c r="B54" s="25">
        <v>2282</v>
      </c>
      <c r="C54" s="25">
        <v>240</v>
      </c>
      <c r="D54" s="140">
        <v>0</v>
      </c>
      <c r="E54" s="140"/>
      <c r="F54" s="140">
        <v>0</v>
      </c>
      <c r="G54" s="140">
        <v>0</v>
      </c>
      <c r="H54" s="140">
        <v>0</v>
      </c>
      <c r="I54" s="140">
        <v>0</v>
      </c>
      <c r="J54" s="140">
        <v>0</v>
      </c>
      <c r="K54" s="140">
        <v>0</v>
      </c>
      <c r="L54" s="56">
        <v>0</v>
      </c>
      <c r="M54" s="23"/>
      <c r="N54" s="23"/>
    </row>
    <row r="55" spans="1:14" ht="15.75" customHeight="1">
      <c r="A55" s="115" t="s">
        <v>119</v>
      </c>
      <c r="B55" s="105">
        <v>2400</v>
      </c>
      <c r="C55" s="105">
        <v>250</v>
      </c>
      <c r="D55" s="141">
        <f>D56+D57</f>
        <v>0</v>
      </c>
      <c r="E55" s="141">
        <f aca="true" t="shared" si="7" ref="E55:K55">E56+E57</f>
        <v>0</v>
      </c>
      <c r="F55" s="141">
        <f t="shared" si="7"/>
        <v>0</v>
      </c>
      <c r="G55" s="141">
        <f t="shared" si="7"/>
        <v>0</v>
      </c>
      <c r="H55" s="141">
        <f t="shared" si="7"/>
        <v>0</v>
      </c>
      <c r="I55" s="141">
        <f t="shared" si="7"/>
        <v>0</v>
      </c>
      <c r="J55" s="141">
        <f t="shared" si="7"/>
        <v>0</v>
      </c>
      <c r="K55" s="141">
        <f t="shared" si="7"/>
        <v>0</v>
      </c>
      <c r="L55" s="56">
        <v>0</v>
      </c>
      <c r="M55" s="3"/>
      <c r="N55" s="3"/>
    </row>
    <row r="56" spans="1:14" s="10" customFormat="1" ht="19.5" customHeight="1">
      <c r="A56" s="116" t="s">
        <v>120</v>
      </c>
      <c r="B56" s="107">
        <v>2410</v>
      </c>
      <c r="C56" s="107">
        <v>260</v>
      </c>
      <c r="D56" s="136">
        <f aca="true" t="shared" si="8" ref="D56:K56">D59</f>
        <v>0</v>
      </c>
      <c r="E56" s="136">
        <f t="shared" si="8"/>
        <v>0</v>
      </c>
      <c r="F56" s="136">
        <v>0</v>
      </c>
      <c r="G56" s="136">
        <f t="shared" si="8"/>
        <v>0</v>
      </c>
      <c r="H56" s="136">
        <f t="shared" si="8"/>
        <v>0</v>
      </c>
      <c r="I56" s="136">
        <f t="shared" si="8"/>
        <v>0</v>
      </c>
      <c r="J56" s="136">
        <f t="shared" si="8"/>
        <v>0</v>
      </c>
      <c r="K56" s="136">
        <f t="shared" si="8"/>
        <v>0</v>
      </c>
      <c r="L56" s="55">
        <f>SUM(L57:L59)</f>
        <v>0</v>
      </c>
      <c r="M56" s="9"/>
      <c r="N56" s="9"/>
    </row>
    <row r="57" spans="1:14" s="10" customFormat="1" ht="15">
      <c r="A57" s="116" t="s">
        <v>121</v>
      </c>
      <c r="B57" s="107">
        <v>2420</v>
      </c>
      <c r="C57" s="107">
        <v>270</v>
      </c>
      <c r="D57" s="136">
        <v>0</v>
      </c>
      <c r="E57" s="136"/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v>0</v>
      </c>
      <c r="L57" s="56">
        <v>0</v>
      </c>
      <c r="M57" s="9"/>
      <c r="N57" s="9"/>
    </row>
    <row r="58" spans="1:14" s="10" customFormat="1" ht="15.75">
      <c r="A58" s="115" t="s">
        <v>122</v>
      </c>
      <c r="B58" s="105">
        <v>2600</v>
      </c>
      <c r="C58" s="105">
        <v>280</v>
      </c>
      <c r="D58" s="141">
        <f>D59+D60+D61</f>
        <v>0</v>
      </c>
      <c r="E58" s="141">
        <f aca="true" t="shared" si="9" ref="E58:K58">E59+E60+E61</f>
        <v>0</v>
      </c>
      <c r="F58" s="141">
        <f t="shared" si="9"/>
        <v>0</v>
      </c>
      <c r="G58" s="141">
        <f t="shared" si="9"/>
        <v>0</v>
      </c>
      <c r="H58" s="141">
        <f t="shared" si="9"/>
        <v>0</v>
      </c>
      <c r="I58" s="141">
        <f t="shared" si="9"/>
        <v>0</v>
      </c>
      <c r="J58" s="141">
        <f t="shared" si="9"/>
        <v>0</v>
      </c>
      <c r="K58" s="141">
        <f t="shared" si="9"/>
        <v>0</v>
      </c>
      <c r="L58" s="56">
        <v>0</v>
      </c>
      <c r="M58" s="9"/>
      <c r="N58" s="9"/>
    </row>
    <row r="59" spans="1:14" s="10" customFormat="1" ht="29.25" customHeight="1">
      <c r="A59" s="116" t="s">
        <v>134</v>
      </c>
      <c r="B59" s="107">
        <v>2610</v>
      </c>
      <c r="C59" s="107">
        <v>290</v>
      </c>
      <c r="D59" s="132">
        <v>0</v>
      </c>
      <c r="E59" s="132">
        <f>SUM(E60:E62)</f>
        <v>0</v>
      </c>
      <c r="F59" s="132"/>
      <c r="G59" s="132">
        <f>SUM(G60:G62)</f>
        <v>0</v>
      </c>
      <c r="H59" s="132">
        <v>0</v>
      </c>
      <c r="I59" s="132">
        <v>0</v>
      </c>
      <c r="J59" s="132">
        <v>0</v>
      </c>
      <c r="K59" s="132">
        <v>0</v>
      </c>
      <c r="L59" s="55">
        <f>SUM(L60:L62)</f>
        <v>0</v>
      </c>
      <c r="M59" s="9"/>
      <c r="N59" s="9"/>
    </row>
    <row r="60" spans="1:14" ht="29.25" customHeight="1">
      <c r="A60" s="116" t="s">
        <v>26</v>
      </c>
      <c r="B60" s="107">
        <v>2620</v>
      </c>
      <c r="C60" s="107">
        <v>300</v>
      </c>
      <c r="D60" s="134">
        <v>0</v>
      </c>
      <c r="E60" s="134"/>
      <c r="F60" s="134">
        <v>0</v>
      </c>
      <c r="G60" s="134">
        <v>0</v>
      </c>
      <c r="H60" s="134">
        <v>0</v>
      </c>
      <c r="I60" s="134">
        <v>0</v>
      </c>
      <c r="J60" s="134">
        <v>0</v>
      </c>
      <c r="K60" s="134">
        <v>0</v>
      </c>
      <c r="L60" s="56">
        <v>0</v>
      </c>
      <c r="M60" s="3"/>
      <c r="N60" s="3"/>
    </row>
    <row r="61" spans="1:14" ht="30" customHeight="1">
      <c r="A61" s="116" t="s">
        <v>123</v>
      </c>
      <c r="B61" s="107">
        <v>2630</v>
      </c>
      <c r="C61" s="107">
        <v>310</v>
      </c>
      <c r="D61" s="134">
        <v>0</v>
      </c>
      <c r="E61" s="134"/>
      <c r="F61" s="134">
        <v>0</v>
      </c>
      <c r="G61" s="134">
        <v>0</v>
      </c>
      <c r="H61" s="134">
        <v>0</v>
      </c>
      <c r="I61" s="134">
        <v>0</v>
      </c>
      <c r="J61" s="134">
        <v>0</v>
      </c>
      <c r="K61" s="134">
        <v>0</v>
      </c>
      <c r="L61" s="61">
        <v>0</v>
      </c>
      <c r="M61" s="3"/>
      <c r="N61" s="3"/>
    </row>
    <row r="62" spans="1:14" ht="19.5" customHeight="1">
      <c r="A62" s="109" t="s">
        <v>124</v>
      </c>
      <c r="B62" s="105">
        <v>2700</v>
      </c>
      <c r="C62" s="105">
        <v>320</v>
      </c>
      <c r="D62" s="141">
        <f>D63+D64+D65</f>
        <v>72400</v>
      </c>
      <c r="E62" s="141">
        <f aca="true" t="shared" si="10" ref="E62:K62">E63+E64+E65</f>
        <v>0</v>
      </c>
      <c r="F62" s="141">
        <v>72400</v>
      </c>
      <c r="G62" s="141">
        <f t="shared" si="10"/>
        <v>0</v>
      </c>
      <c r="H62" s="141">
        <f t="shared" si="10"/>
        <v>72400</v>
      </c>
      <c r="I62" s="141">
        <f t="shared" si="10"/>
        <v>72400</v>
      </c>
      <c r="J62" s="141">
        <f t="shared" si="10"/>
        <v>0</v>
      </c>
      <c r="K62" s="141">
        <f t="shared" si="10"/>
        <v>0</v>
      </c>
      <c r="L62" s="61">
        <v>0</v>
      </c>
      <c r="M62" s="3"/>
      <c r="N62" s="3"/>
    </row>
    <row r="63" spans="1:14" s="10" customFormat="1" ht="17.25" customHeight="1">
      <c r="A63" s="112" t="s">
        <v>20</v>
      </c>
      <c r="B63" s="107">
        <v>2710</v>
      </c>
      <c r="C63" s="107">
        <v>330</v>
      </c>
      <c r="D63" s="136">
        <v>0</v>
      </c>
      <c r="E63" s="136"/>
      <c r="F63" s="136">
        <v>0</v>
      </c>
      <c r="G63" s="136">
        <v>0</v>
      </c>
      <c r="H63" s="136">
        <v>0</v>
      </c>
      <c r="I63" s="136">
        <v>0</v>
      </c>
      <c r="J63" s="136">
        <v>0</v>
      </c>
      <c r="K63" s="136">
        <v>0</v>
      </c>
      <c r="L63" s="51">
        <v>0</v>
      </c>
      <c r="M63" s="9"/>
      <c r="N63" s="9"/>
    </row>
    <row r="64" spans="1:14" s="1" customFormat="1" ht="15" customHeight="1">
      <c r="A64" s="112" t="s">
        <v>41</v>
      </c>
      <c r="B64" s="107">
        <v>2720</v>
      </c>
      <c r="C64" s="107">
        <v>340</v>
      </c>
      <c r="D64" s="161">
        <v>0</v>
      </c>
      <c r="E64" s="161">
        <f aca="true" t="shared" si="11" ref="E64:L64">SUM(E65,E77,E78)</f>
        <v>0</v>
      </c>
      <c r="F64" s="161">
        <f t="shared" si="11"/>
        <v>0</v>
      </c>
      <c r="G64" s="161">
        <f t="shared" si="11"/>
        <v>0</v>
      </c>
      <c r="H64" s="161">
        <v>0</v>
      </c>
      <c r="I64" s="161">
        <v>0</v>
      </c>
      <c r="J64" s="161">
        <v>0</v>
      </c>
      <c r="K64" s="161">
        <f>H64-I64</f>
        <v>0</v>
      </c>
      <c r="L64" s="58">
        <f t="shared" si="11"/>
        <v>0</v>
      </c>
      <c r="M64" s="12"/>
      <c r="N64" s="12"/>
    </row>
    <row r="65" spans="1:14" s="1" customFormat="1" ht="14.25" customHeight="1">
      <c r="A65" s="112" t="s">
        <v>125</v>
      </c>
      <c r="B65" s="107">
        <v>2730</v>
      </c>
      <c r="C65" s="107">
        <v>350</v>
      </c>
      <c r="D65" s="161">
        <v>72400</v>
      </c>
      <c r="E65" s="161">
        <f aca="true" t="shared" si="12" ref="E65:L65">SUM(E66:E67,E72)</f>
        <v>0</v>
      </c>
      <c r="F65" s="161">
        <f t="shared" si="12"/>
        <v>0</v>
      </c>
      <c r="G65" s="161">
        <f t="shared" si="12"/>
        <v>0</v>
      </c>
      <c r="H65" s="161">
        <v>72400</v>
      </c>
      <c r="I65" s="161">
        <v>72400</v>
      </c>
      <c r="J65" s="161"/>
      <c r="K65" s="161">
        <f>H65-I65</f>
        <v>0</v>
      </c>
      <c r="L65" s="58">
        <f t="shared" si="12"/>
        <v>0</v>
      </c>
      <c r="M65" s="12"/>
      <c r="N65" s="12"/>
    </row>
    <row r="66" spans="1:14" s="10" customFormat="1" ht="18" customHeight="1">
      <c r="A66" s="109" t="s">
        <v>126</v>
      </c>
      <c r="B66" s="105">
        <v>2800</v>
      </c>
      <c r="C66" s="105">
        <v>360</v>
      </c>
      <c r="D66" s="141">
        <v>0</v>
      </c>
      <c r="E66" s="141"/>
      <c r="F66" s="141">
        <v>0</v>
      </c>
      <c r="G66" s="141">
        <v>0</v>
      </c>
      <c r="H66" s="141">
        <v>0</v>
      </c>
      <c r="I66" s="141">
        <v>0</v>
      </c>
      <c r="J66" s="141">
        <v>0</v>
      </c>
      <c r="K66" s="141">
        <v>0</v>
      </c>
      <c r="L66" s="51">
        <v>0</v>
      </c>
      <c r="M66" s="9"/>
      <c r="N66" s="9"/>
    </row>
    <row r="67" spans="1:14" s="10" customFormat="1" ht="15.75" customHeight="1">
      <c r="A67" s="118" t="s">
        <v>21</v>
      </c>
      <c r="B67" s="29">
        <v>3000</v>
      </c>
      <c r="C67" s="29">
        <v>370</v>
      </c>
      <c r="D67" s="131">
        <f>D68+D91</f>
        <v>0</v>
      </c>
      <c r="E67" s="131">
        <f aca="true" t="shared" si="13" ref="E67:K67">SUM(E68:E70)</f>
        <v>0</v>
      </c>
      <c r="F67" s="131">
        <f t="shared" si="13"/>
        <v>0</v>
      </c>
      <c r="G67" s="131">
        <f t="shared" si="13"/>
        <v>0</v>
      </c>
      <c r="H67" s="131">
        <f t="shared" si="13"/>
        <v>0</v>
      </c>
      <c r="I67" s="131">
        <f t="shared" si="13"/>
        <v>0</v>
      </c>
      <c r="J67" s="131">
        <f t="shared" si="13"/>
        <v>0</v>
      </c>
      <c r="K67" s="131">
        <f t="shared" si="13"/>
        <v>0</v>
      </c>
      <c r="L67" s="51">
        <v>0</v>
      </c>
      <c r="M67" s="9"/>
      <c r="N67" s="9"/>
    </row>
    <row r="68" spans="1:14" ht="14.25" customHeight="1">
      <c r="A68" s="45" t="s">
        <v>22</v>
      </c>
      <c r="B68" s="29">
        <v>3100</v>
      </c>
      <c r="C68" s="29">
        <v>380</v>
      </c>
      <c r="D68" s="141">
        <f>D69+D70+D75+D79+D89+D90</f>
        <v>0</v>
      </c>
      <c r="E68" s="141">
        <f aca="true" t="shared" si="14" ref="E68:K68">E69+E70+E75+E79+E89+E90</f>
        <v>0</v>
      </c>
      <c r="F68" s="141">
        <f t="shared" si="14"/>
        <v>0</v>
      </c>
      <c r="G68" s="141">
        <f t="shared" si="14"/>
        <v>0</v>
      </c>
      <c r="H68" s="141">
        <f t="shared" si="14"/>
        <v>0</v>
      </c>
      <c r="I68" s="141">
        <f t="shared" si="14"/>
        <v>0</v>
      </c>
      <c r="J68" s="141">
        <f t="shared" si="14"/>
        <v>0</v>
      </c>
      <c r="K68" s="141">
        <f t="shared" si="14"/>
        <v>0</v>
      </c>
      <c r="L68" s="51">
        <v>0</v>
      </c>
      <c r="M68" s="3"/>
      <c r="N68" s="3"/>
    </row>
    <row r="69" spans="1:14" ht="28.5" customHeight="1">
      <c r="A69" s="116" t="s">
        <v>23</v>
      </c>
      <c r="B69" s="107">
        <v>3110</v>
      </c>
      <c r="C69" s="107">
        <v>390</v>
      </c>
      <c r="D69" s="136">
        <v>0</v>
      </c>
      <c r="E69" s="136"/>
      <c r="F69" s="136">
        <v>0</v>
      </c>
      <c r="G69" s="136">
        <v>0</v>
      </c>
      <c r="H69" s="136">
        <v>0</v>
      </c>
      <c r="I69" s="136">
        <v>0</v>
      </c>
      <c r="J69" s="136">
        <v>0</v>
      </c>
      <c r="K69" s="136">
        <v>0</v>
      </c>
      <c r="L69" s="54">
        <v>0</v>
      </c>
      <c r="M69" s="3"/>
      <c r="N69" s="3"/>
    </row>
    <row r="70" spans="1:14" ht="15" customHeight="1" thickBot="1">
      <c r="A70" s="112" t="s">
        <v>24</v>
      </c>
      <c r="B70" s="107">
        <v>3120</v>
      </c>
      <c r="C70" s="107">
        <v>400</v>
      </c>
      <c r="D70" s="136">
        <f>D71+D73</f>
        <v>0</v>
      </c>
      <c r="E70" s="136">
        <f aca="true" t="shared" si="15" ref="E70:K70">E71+E73</f>
        <v>0</v>
      </c>
      <c r="F70" s="136">
        <f t="shared" si="15"/>
        <v>0</v>
      </c>
      <c r="G70" s="136">
        <f t="shared" si="15"/>
        <v>0</v>
      </c>
      <c r="H70" s="136">
        <f t="shared" si="15"/>
        <v>0</v>
      </c>
      <c r="I70" s="136">
        <f t="shared" si="15"/>
        <v>0</v>
      </c>
      <c r="J70" s="136">
        <f t="shared" si="15"/>
        <v>0</v>
      </c>
      <c r="K70" s="136">
        <f t="shared" si="15"/>
        <v>0</v>
      </c>
      <c r="L70" s="51">
        <v>0</v>
      </c>
      <c r="M70" s="3"/>
      <c r="N70" s="3"/>
    </row>
    <row r="71" spans="1:14" ht="15.75" customHeight="1" thickTop="1">
      <c r="A71" s="117" t="s">
        <v>127</v>
      </c>
      <c r="B71" s="114">
        <v>3121</v>
      </c>
      <c r="C71" s="114">
        <v>410</v>
      </c>
      <c r="D71" s="138">
        <v>0</v>
      </c>
      <c r="E71" s="138"/>
      <c r="F71" s="138">
        <v>0</v>
      </c>
      <c r="G71" s="138">
        <v>0</v>
      </c>
      <c r="H71" s="138">
        <v>0</v>
      </c>
      <c r="I71" s="138">
        <v>0</v>
      </c>
      <c r="J71" s="138">
        <v>0</v>
      </c>
      <c r="K71" s="138">
        <v>0</v>
      </c>
      <c r="L71" s="50">
        <v>10</v>
      </c>
      <c r="M71" s="3"/>
      <c r="N71" s="3"/>
    </row>
    <row r="72" spans="1:14" s="10" customFormat="1" ht="15" hidden="1">
      <c r="A72" s="113" t="s">
        <v>27</v>
      </c>
      <c r="B72" s="114">
        <v>2122</v>
      </c>
      <c r="C72" s="114"/>
      <c r="D72" s="132">
        <f aca="true" t="shared" si="16" ref="D72:L72">SUM(D73:D76)</f>
        <v>0</v>
      </c>
      <c r="E72" s="132">
        <f t="shared" si="16"/>
        <v>0</v>
      </c>
      <c r="F72" s="132">
        <f t="shared" si="16"/>
        <v>0</v>
      </c>
      <c r="G72" s="132">
        <f t="shared" si="16"/>
        <v>0</v>
      </c>
      <c r="H72" s="132">
        <f t="shared" si="16"/>
        <v>0</v>
      </c>
      <c r="I72" s="132">
        <f t="shared" si="16"/>
        <v>0</v>
      </c>
      <c r="J72" s="132">
        <f t="shared" si="16"/>
        <v>0</v>
      </c>
      <c r="K72" s="132">
        <f t="shared" si="16"/>
        <v>0</v>
      </c>
      <c r="L72" s="55">
        <f t="shared" si="16"/>
        <v>0</v>
      </c>
      <c r="M72" s="9"/>
      <c r="N72" s="9"/>
    </row>
    <row r="73" spans="1:14" ht="15">
      <c r="A73" s="119" t="s">
        <v>128</v>
      </c>
      <c r="B73" s="114">
        <v>3122</v>
      </c>
      <c r="C73" s="114">
        <v>420</v>
      </c>
      <c r="D73" s="140">
        <v>0</v>
      </c>
      <c r="E73" s="140"/>
      <c r="F73" s="140">
        <v>0</v>
      </c>
      <c r="G73" s="140">
        <v>0</v>
      </c>
      <c r="H73" s="140">
        <v>0</v>
      </c>
      <c r="I73" s="140">
        <v>0</v>
      </c>
      <c r="J73" s="140">
        <v>0</v>
      </c>
      <c r="K73" s="140">
        <v>0</v>
      </c>
      <c r="L73" s="51">
        <v>0</v>
      </c>
      <c r="M73" s="3"/>
      <c r="N73" s="3"/>
    </row>
    <row r="74" spans="1:14" ht="15" hidden="1">
      <c r="A74" s="35"/>
      <c r="B74" s="36"/>
      <c r="C74" s="36"/>
      <c r="D74" s="140">
        <v>0</v>
      </c>
      <c r="E74" s="140"/>
      <c r="F74" s="140">
        <v>0</v>
      </c>
      <c r="G74" s="140">
        <v>0</v>
      </c>
      <c r="H74" s="140">
        <v>0</v>
      </c>
      <c r="I74" s="140">
        <v>0</v>
      </c>
      <c r="J74" s="140">
        <v>0</v>
      </c>
      <c r="K74" s="140">
        <v>0</v>
      </c>
      <c r="L74" s="51">
        <v>0</v>
      </c>
      <c r="M74" s="3"/>
      <c r="N74" s="3"/>
    </row>
    <row r="75" spans="1:14" ht="15" customHeight="1">
      <c r="A75" s="120" t="s">
        <v>77</v>
      </c>
      <c r="B75" s="107">
        <v>3130</v>
      </c>
      <c r="C75" s="107">
        <v>430</v>
      </c>
      <c r="D75" s="136">
        <f>D76+D78</f>
        <v>0</v>
      </c>
      <c r="E75" s="136">
        <f aca="true" t="shared" si="17" ref="E75:K75">E76+E78</f>
        <v>0</v>
      </c>
      <c r="F75" s="136">
        <f t="shared" si="17"/>
        <v>0</v>
      </c>
      <c r="G75" s="136">
        <f t="shared" si="17"/>
        <v>0</v>
      </c>
      <c r="H75" s="136">
        <f t="shared" si="17"/>
        <v>0</v>
      </c>
      <c r="I75" s="136">
        <f t="shared" si="17"/>
        <v>0</v>
      </c>
      <c r="J75" s="136">
        <f t="shared" si="17"/>
        <v>0</v>
      </c>
      <c r="K75" s="136">
        <f t="shared" si="17"/>
        <v>0</v>
      </c>
      <c r="L75" s="51">
        <v>0</v>
      </c>
      <c r="M75" s="3"/>
      <c r="N75" s="3"/>
    </row>
    <row r="76" spans="1:14" ht="14.25" customHeight="1">
      <c r="A76" s="40" t="s">
        <v>129</v>
      </c>
      <c r="B76" s="25">
        <v>3131</v>
      </c>
      <c r="C76" s="25">
        <v>440</v>
      </c>
      <c r="D76" s="140">
        <v>0</v>
      </c>
      <c r="E76" s="140"/>
      <c r="F76" s="140">
        <v>0</v>
      </c>
      <c r="G76" s="140">
        <v>0</v>
      </c>
      <c r="H76" s="140">
        <v>0</v>
      </c>
      <c r="I76" s="140">
        <v>0</v>
      </c>
      <c r="J76" s="140">
        <v>0</v>
      </c>
      <c r="K76" s="140">
        <v>0</v>
      </c>
      <c r="L76" s="51">
        <v>0</v>
      </c>
      <c r="M76" s="3"/>
      <c r="N76" s="3"/>
    </row>
    <row r="77" spans="1:14" ht="15" customHeight="1" hidden="1">
      <c r="A77" s="40" t="s">
        <v>78</v>
      </c>
      <c r="B77" s="25">
        <v>2132</v>
      </c>
      <c r="C77" s="25"/>
      <c r="D77" s="140">
        <v>0</v>
      </c>
      <c r="E77" s="140"/>
      <c r="F77" s="140">
        <v>0</v>
      </c>
      <c r="G77" s="140">
        <v>0</v>
      </c>
      <c r="H77" s="140">
        <v>0</v>
      </c>
      <c r="I77" s="140">
        <v>0</v>
      </c>
      <c r="J77" s="140">
        <v>0</v>
      </c>
      <c r="K77" s="140">
        <v>0</v>
      </c>
      <c r="L77" s="56">
        <v>0</v>
      </c>
      <c r="M77" s="3"/>
      <c r="N77" s="3"/>
    </row>
    <row r="78" spans="1:14" ht="15.75" customHeight="1">
      <c r="A78" s="40" t="s">
        <v>79</v>
      </c>
      <c r="B78" s="25">
        <v>3132</v>
      </c>
      <c r="C78" s="25">
        <v>450</v>
      </c>
      <c r="D78" s="140">
        <v>0</v>
      </c>
      <c r="E78" s="140"/>
      <c r="F78" s="140">
        <v>0</v>
      </c>
      <c r="G78" s="140">
        <v>0</v>
      </c>
      <c r="H78" s="140">
        <v>0</v>
      </c>
      <c r="I78" s="140">
        <v>0</v>
      </c>
      <c r="J78" s="140">
        <v>0</v>
      </c>
      <c r="K78" s="140">
        <v>0</v>
      </c>
      <c r="L78" s="56">
        <v>0</v>
      </c>
      <c r="M78" s="3"/>
      <c r="N78" s="3"/>
    </row>
    <row r="79" spans="1:14" ht="17.25" customHeight="1">
      <c r="A79" s="120" t="s">
        <v>60</v>
      </c>
      <c r="B79" s="107">
        <v>3140</v>
      </c>
      <c r="C79" s="107">
        <v>460</v>
      </c>
      <c r="D79" s="208">
        <f>D80+D82+D88</f>
        <v>0</v>
      </c>
      <c r="E79" s="208">
        <f aca="true" t="shared" si="18" ref="E79:K79">E80+E82+E88</f>
        <v>0</v>
      </c>
      <c r="F79" s="208">
        <f t="shared" si="18"/>
        <v>0</v>
      </c>
      <c r="G79" s="208">
        <f t="shared" si="18"/>
        <v>0</v>
      </c>
      <c r="H79" s="208">
        <f t="shared" si="18"/>
        <v>0</v>
      </c>
      <c r="I79" s="208">
        <f t="shared" si="18"/>
        <v>0</v>
      </c>
      <c r="J79" s="208">
        <f t="shared" si="18"/>
        <v>0</v>
      </c>
      <c r="K79" s="208">
        <f t="shared" si="18"/>
        <v>0</v>
      </c>
      <c r="L79" s="60" t="s">
        <v>46</v>
      </c>
      <c r="M79" s="3"/>
      <c r="N79" s="3"/>
    </row>
    <row r="80" spans="1:14" ht="16.5" customHeight="1">
      <c r="A80" s="40" t="s">
        <v>130</v>
      </c>
      <c r="B80" s="25">
        <v>3141</v>
      </c>
      <c r="C80" s="25">
        <v>470</v>
      </c>
      <c r="D80" s="195">
        <v>0</v>
      </c>
      <c r="E80" s="195">
        <v>0</v>
      </c>
      <c r="F80" s="195">
        <v>0</v>
      </c>
      <c r="G80" s="195">
        <v>0</v>
      </c>
      <c r="H80" s="195">
        <v>0</v>
      </c>
      <c r="I80" s="195">
        <v>0</v>
      </c>
      <c r="J80" s="195">
        <v>0</v>
      </c>
      <c r="K80" s="195">
        <v>0</v>
      </c>
      <c r="L80" s="34"/>
      <c r="M80" s="3"/>
      <c r="N80" s="3"/>
    </row>
    <row r="81" spans="1:12" ht="17.25" customHeight="1" hidden="1" thickTop="1">
      <c r="A81" s="38" t="s">
        <v>61</v>
      </c>
      <c r="B81" s="25">
        <v>2142</v>
      </c>
      <c r="C81" s="25"/>
      <c r="D81" s="195"/>
      <c r="E81" s="195"/>
      <c r="F81" s="195"/>
      <c r="G81" s="195"/>
      <c r="H81" s="195"/>
      <c r="I81" s="195"/>
      <c r="J81" s="195"/>
      <c r="K81" s="195"/>
      <c r="L81" s="50">
        <v>11</v>
      </c>
    </row>
    <row r="82" spans="1:12" ht="16.5" customHeight="1">
      <c r="A82" s="38" t="s">
        <v>131</v>
      </c>
      <c r="B82" s="25">
        <v>3142</v>
      </c>
      <c r="C82" s="25">
        <v>480</v>
      </c>
      <c r="D82" s="195">
        <v>0</v>
      </c>
      <c r="E82" s="195">
        <v>0</v>
      </c>
      <c r="F82" s="195">
        <v>0</v>
      </c>
      <c r="G82" s="195">
        <v>0</v>
      </c>
      <c r="H82" s="195">
        <v>0</v>
      </c>
      <c r="I82" s="195">
        <v>0</v>
      </c>
      <c r="J82" s="195">
        <v>0</v>
      </c>
      <c r="K82" s="195">
        <v>0</v>
      </c>
      <c r="L82" s="51">
        <v>0</v>
      </c>
    </row>
    <row r="83" spans="1:12" ht="18" customHeight="1" hidden="1" thickBot="1">
      <c r="A83" s="38"/>
      <c r="B83" s="85"/>
      <c r="C83" s="85"/>
      <c r="D83" s="172"/>
      <c r="E83" s="172"/>
      <c r="F83" s="172"/>
      <c r="G83" s="172"/>
      <c r="H83" s="172"/>
      <c r="I83" s="172"/>
      <c r="J83" s="172"/>
      <c r="K83" s="173"/>
      <c r="L83" s="51">
        <v>0</v>
      </c>
    </row>
    <row r="84" spans="1:14" ht="21" customHeight="1" hidden="1" thickTop="1">
      <c r="A84" s="38"/>
      <c r="B84" s="85"/>
      <c r="C84" s="85"/>
      <c r="D84" s="174"/>
      <c r="E84" s="174"/>
      <c r="F84" s="174"/>
      <c r="G84" s="174"/>
      <c r="H84" s="174"/>
      <c r="I84" s="174"/>
      <c r="J84" s="174"/>
      <c r="K84" s="174"/>
      <c r="L84" s="51">
        <v>0</v>
      </c>
      <c r="M84" s="6"/>
      <c r="N84" s="6"/>
    </row>
    <row r="85" spans="1:14" ht="19.5" customHeight="1" hidden="1">
      <c r="A85" s="38"/>
      <c r="B85" s="85"/>
      <c r="C85" s="85"/>
      <c r="D85" s="140">
        <v>0</v>
      </c>
      <c r="E85" s="140"/>
      <c r="F85" s="140">
        <v>0</v>
      </c>
      <c r="G85" s="140">
        <v>0</v>
      </c>
      <c r="H85" s="140">
        <v>0</v>
      </c>
      <c r="I85" s="140">
        <v>0</v>
      </c>
      <c r="J85" s="140">
        <v>0</v>
      </c>
      <c r="K85" s="140">
        <v>0</v>
      </c>
      <c r="L85" s="51">
        <v>0</v>
      </c>
      <c r="M85" s="3"/>
      <c r="N85" s="3"/>
    </row>
    <row r="86" spans="1:14" ht="18" customHeight="1" hidden="1">
      <c r="A86" s="38"/>
      <c r="B86" s="85"/>
      <c r="C86" s="85"/>
      <c r="D86" s="140">
        <v>0</v>
      </c>
      <c r="E86" s="140"/>
      <c r="F86" s="140">
        <v>0</v>
      </c>
      <c r="G86" s="140">
        <v>0</v>
      </c>
      <c r="H86" s="140">
        <v>0</v>
      </c>
      <c r="I86" s="140">
        <v>0</v>
      </c>
      <c r="J86" s="140">
        <v>0</v>
      </c>
      <c r="K86" s="140">
        <v>0</v>
      </c>
      <c r="L86" s="49">
        <v>0</v>
      </c>
      <c r="M86" s="3"/>
      <c r="N86" s="3"/>
    </row>
    <row r="87" spans="1:14" ht="14.25" customHeight="1" hidden="1">
      <c r="A87" s="33">
        <v>1</v>
      </c>
      <c r="B87" s="25">
        <v>2</v>
      </c>
      <c r="C87" s="25"/>
      <c r="D87" s="140">
        <v>0</v>
      </c>
      <c r="E87" s="140"/>
      <c r="F87" s="140">
        <v>0</v>
      </c>
      <c r="G87" s="140">
        <v>0</v>
      </c>
      <c r="H87" s="140">
        <v>0</v>
      </c>
      <c r="I87" s="140">
        <v>0</v>
      </c>
      <c r="J87" s="140">
        <v>0</v>
      </c>
      <c r="K87" s="140">
        <v>0</v>
      </c>
      <c r="L87" s="49">
        <v>0</v>
      </c>
      <c r="M87" s="3"/>
      <c r="N87" s="3"/>
    </row>
    <row r="88" spans="1:14" ht="15" customHeight="1">
      <c r="A88" s="40" t="s">
        <v>62</v>
      </c>
      <c r="B88" s="25">
        <v>3143</v>
      </c>
      <c r="C88" s="25">
        <v>490</v>
      </c>
      <c r="D88" s="140">
        <v>0</v>
      </c>
      <c r="E88" s="140"/>
      <c r="F88" s="140">
        <v>0</v>
      </c>
      <c r="G88" s="140">
        <v>0</v>
      </c>
      <c r="H88" s="140">
        <v>0</v>
      </c>
      <c r="I88" s="140">
        <v>0</v>
      </c>
      <c r="J88" s="140">
        <v>0</v>
      </c>
      <c r="K88" s="140">
        <v>0</v>
      </c>
      <c r="L88" s="61">
        <f>SUM(L89,L106)</f>
        <v>0</v>
      </c>
      <c r="M88" s="3"/>
      <c r="N88" s="3"/>
    </row>
    <row r="89" spans="1:14" ht="15">
      <c r="A89" s="120" t="s">
        <v>44</v>
      </c>
      <c r="B89" s="107">
        <v>3150</v>
      </c>
      <c r="C89" s="107">
        <v>500</v>
      </c>
      <c r="D89" s="139">
        <v>0</v>
      </c>
      <c r="E89" s="139"/>
      <c r="F89" s="139">
        <v>0</v>
      </c>
      <c r="G89" s="139">
        <v>0</v>
      </c>
      <c r="H89" s="139">
        <v>0</v>
      </c>
      <c r="I89" s="139">
        <v>0</v>
      </c>
      <c r="J89" s="139">
        <v>0</v>
      </c>
      <c r="K89" s="139">
        <v>0</v>
      </c>
      <c r="L89" s="61">
        <f>SUM(L90,L97)</f>
        <v>0</v>
      </c>
      <c r="M89" s="3"/>
      <c r="N89" s="3"/>
    </row>
    <row r="90" spans="1:14" s="1" customFormat="1" ht="15">
      <c r="A90" s="120" t="s">
        <v>63</v>
      </c>
      <c r="B90" s="107">
        <v>3160</v>
      </c>
      <c r="C90" s="107">
        <v>510</v>
      </c>
      <c r="D90" s="139">
        <v>0</v>
      </c>
      <c r="E90" s="139"/>
      <c r="F90" s="139">
        <v>0</v>
      </c>
      <c r="G90" s="139">
        <v>0</v>
      </c>
      <c r="H90" s="139">
        <v>0</v>
      </c>
      <c r="I90" s="139">
        <v>0</v>
      </c>
      <c r="J90" s="139">
        <v>0</v>
      </c>
      <c r="K90" s="139">
        <v>0</v>
      </c>
      <c r="L90" s="62">
        <f>SUM(L91:L96)</f>
        <v>0</v>
      </c>
      <c r="M90" s="12"/>
      <c r="N90" s="12"/>
    </row>
    <row r="91" spans="1:14" s="1" customFormat="1" ht="15.75">
      <c r="A91" s="121" t="s">
        <v>28</v>
      </c>
      <c r="B91" s="105">
        <v>3200</v>
      </c>
      <c r="C91" s="105">
        <v>520</v>
      </c>
      <c r="D91" s="145">
        <f>D92+D93+D94+D95</f>
        <v>0</v>
      </c>
      <c r="E91" s="145">
        <f aca="true" t="shared" si="19" ref="E91:K91">E92+E93+E94+E95</f>
        <v>0</v>
      </c>
      <c r="F91" s="145">
        <f t="shared" si="19"/>
        <v>0</v>
      </c>
      <c r="G91" s="145">
        <f t="shared" si="19"/>
        <v>0</v>
      </c>
      <c r="H91" s="145">
        <f t="shared" si="19"/>
        <v>0</v>
      </c>
      <c r="I91" s="145">
        <f t="shared" si="19"/>
        <v>0</v>
      </c>
      <c r="J91" s="145">
        <f t="shared" si="19"/>
        <v>0</v>
      </c>
      <c r="K91" s="145">
        <f t="shared" si="19"/>
        <v>0</v>
      </c>
      <c r="L91" s="58">
        <f>SUM(L94,L109)</f>
        <v>0</v>
      </c>
      <c r="M91" s="12"/>
      <c r="N91" s="12"/>
    </row>
    <row r="92" spans="1:14" s="1" customFormat="1" ht="29.25">
      <c r="A92" s="120" t="s">
        <v>64</v>
      </c>
      <c r="B92" s="107">
        <v>3210</v>
      </c>
      <c r="C92" s="107">
        <v>530</v>
      </c>
      <c r="D92" s="151">
        <v>0</v>
      </c>
      <c r="E92" s="151"/>
      <c r="F92" s="151">
        <v>0</v>
      </c>
      <c r="G92" s="151">
        <v>0</v>
      </c>
      <c r="H92" s="151">
        <v>0</v>
      </c>
      <c r="I92" s="151">
        <v>0</v>
      </c>
      <c r="J92" s="151">
        <v>0</v>
      </c>
      <c r="K92" s="151">
        <v>0</v>
      </c>
      <c r="L92" s="58"/>
      <c r="M92" s="12"/>
      <c r="N92" s="12"/>
    </row>
    <row r="93" spans="1:14" s="1" customFormat="1" ht="30.75" customHeight="1">
      <c r="A93" s="122" t="s">
        <v>43</v>
      </c>
      <c r="B93" s="107">
        <v>3220</v>
      </c>
      <c r="C93" s="107">
        <v>540</v>
      </c>
      <c r="D93" s="151">
        <v>0</v>
      </c>
      <c r="E93" s="151"/>
      <c r="F93" s="151">
        <v>0</v>
      </c>
      <c r="G93" s="151">
        <v>0</v>
      </c>
      <c r="H93" s="151">
        <v>0</v>
      </c>
      <c r="I93" s="151">
        <v>0</v>
      </c>
      <c r="J93" s="151">
        <v>0</v>
      </c>
      <c r="K93" s="151">
        <v>0</v>
      </c>
      <c r="L93" s="58"/>
      <c r="M93" s="12"/>
      <c r="N93" s="12"/>
    </row>
    <row r="94" spans="1:14" s="14" customFormat="1" ht="30" customHeight="1">
      <c r="A94" s="122" t="s">
        <v>132</v>
      </c>
      <c r="B94" s="107">
        <v>3230</v>
      </c>
      <c r="C94" s="107">
        <v>550</v>
      </c>
      <c r="D94" s="151">
        <f aca="true" t="shared" si="20" ref="D94:K94">SUM(D96,D105)</f>
        <v>0</v>
      </c>
      <c r="E94" s="151">
        <f t="shared" si="20"/>
        <v>0</v>
      </c>
      <c r="F94" s="151">
        <f t="shared" si="20"/>
        <v>0</v>
      </c>
      <c r="G94" s="151">
        <f t="shared" si="20"/>
        <v>0</v>
      </c>
      <c r="H94" s="151">
        <f t="shared" si="20"/>
        <v>0</v>
      </c>
      <c r="I94" s="151">
        <f t="shared" si="20"/>
        <v>0</v>
      </c>
      <c r="J94" s="151">
        <f t="shared" si="20"/>
        <v>0</v>
      </c>
      <c r="K94" s="151">
        <f t="shared" si="20"/>
        <v>0</v>
      </c>
      <c r="L94" s="51">
        <v>0</v>
      </c>
      <c r="M94" s="13"/>
      <c r="N94" s="13"/>
    </row>
    <row r="95" spans="1:14" s="14" customFormat="1" ht="15">
      <c r="A95" s="122" t="s">
        <v>65</v>
      </c>
      <c r="B95" s="107">
        <v>3240</v>
      </c>
      <c r="C95" s="107">
        <v>560</v>
      </c>
      <c r="D95" s="151">
        <v>0</v>
      </c>
      <c r="E95" s="151">
        <v>0</v>
      </c>
      <c r="F95" s="151">
        <v>0</v>
      </c>
      <c r="G95" s="151">
        <v>0</v>
      </c>
      <c r="H95" s="151">
        <v>0</v>
      </c>
      <c r="I95" s="151">
        <v>0</v>
      </c>
      <c r="J95" s="151">
        <v>0</v>
      </c>
      <c r="K95" s="151">
        <v>0</v>
      </c>
      <c r="L95" s="51"/>
      <c r="M95" s="13"/>
      <c r="N95" s="13"/>
    </row>
    <row r="96" spans="1:14" s="10" customFormat="1" ht="15.75">
      <c r="A96" s="124" t="s">
        <v>29</v>
      </c>
      <c r="B96" s="29">
        <v>4100</v>
      </c>
      <c r="C96" s="29">
        <v>570</v>
      </c>
      <c r="D96" s="145">
        <f>D97</f>
        <v>0</v>
      </c>
      <c r="E96" s="145">
        <f aca="true" t="shared" si="21" ref="E96:K96">E97</f>
        <v>0</v>
      </c>
      <c r="F96" s="145">
        <f t="shared" si="21"/>
        <v>0</v>
      </c>
      <c r="G96" s="145">
        <f t="shared" si="21"/>
        <v>0</v>
      </c>
      <c r="H96" s="145">
        <f t="shared" si="21"/>
        <v>0</v>
      </c>
      <c r="I96" s="145">
        <f t="shared" si="21"/>
        <v>0</v>
      </c>
      <c r="J96" s="145">
        <f t="shared" si="21"/>
        <v>0</v>
      </c>
      <c r="K96" s="145">
        <f t="shared" si="21"/>
        <v>0</v>
      </c>
      <c r="L96" s="51">
        <v>0</v>
      </c>
      <c r="M96" s="9"/>
      <c r="N96" s="9"/>
    </row>
    <row r="97" spans="1:14" ht="15">
      <c r="A97" s="39" t="s">
        <v>30</v>
      </c>
      <c r="B97" s="27">
        <v>4110</v>
      </c>
      <c r="C97" s="27">
        <v>580</v>
      </c>
      <c r="D97" s="136">
        <f>D98+D99+D100</f>
        <v>0</v>
      </c>
      <c r="E97" s="136">
        <f aca="true" t="shared" si="22" ref="E97:K97">E98+E99+E100</f>
        <v>0</v>
      </c>
      <c r="F97" s="136">
        <f t="shared" si="22"/>
        <v>0</v>
      </c>
      <c r="G97" s="136">
        <f t="shared" si="22"/>
        <v>0</v>
      </c>
      <c r="H97" s="136">
        <f t="shared" si="22"/>
        <v>0</v>
      </c>
      <c r="I97" s="136">
        <f t="shared" si="22"/>
        <v>0</v>
      </c>
      <c r="J97" s="136">
        <f t="shared" si="22"/>
        <v>0</v>
      </c>
      <c r="K97" s="136">
        <f t="shared" si="22"/>
        <v>0</v>
      </c>
      <c r="L97" s="51">
        <v>0</v>
      </c>
      <c r="M97" s="3"/>
      <c r="N97" s="3"/>
    </row>
    <row r="98" spans="1:14" ht="31.5" customHeight="1">
      <c r="A98" s="40" t="s">
        <v>31</v>
      </c>
      <c r="B98" s="25">
        <v>4111</v>
      </c>
      <c r="C98" s="25">
        <v>590</v>
      </c>
      <c r="D98" s="134">
        <v>0</v>
      </c>
      <c r="E98" s="134"/>
      <c r="F98" s="134">
        <v>0</v>
      </c>
      <c r="G98" s="134">
        <v>0</v>
      </c>
      <c r="H98" s="134">
        <v>0</v>
      </c>
      <c r="I98" s="134">
        <v>0</v>
      </c>
      <c r="J98" s="134">
        <v>0</v>
      </c>
      <c r="K98" s="134">
        <v>0</v>
      </c>
      <c r="L98" s="51">
        <v>0</v>
      </c>
      <c r="M98" s="3"/>
      <c r="N98" s="3"/>
    </row>
    <row r="99" spans="1:14" ht="27" customHeight="1">
      <c r="A99" s="40" t="s">
        <v>32</v>
      </c>
      <c r="B99" s="25">
        <v>4112</v>
      </c>
      <c r="C99" s="27">
        <v>600</v>
      </c>
      <c r="D99" s="134">
        <v>0</v>
      </c>
      <c r="E99" s="134"/>
      <c r="F99" s="134">
        <v>0</v>
      </c>
      <c r="G99" s="134">
        <v>0</v>
      </c>
      <c r="H99" s="134">
        <v>0</v>
      </c>
      <c r="I99" s="134">
        <v>0</v>
      </c>
      <c r="J99" s="134">
        <v>0</v>
      </c>
      <c r="K99" s="134">
        <v>0</v>
      </c>
      <c r="L99" s="51">
        <v>0</v>
      </c>
      <c r="M99" s="3"/>
      <c r="N99" s="3"/>
    </row>
    <row r="100" spans="1:14" ht="17.25" customHeight="1">
      <c r="A100" s="40" t="s">
        <v>33</v>
      </c>
      <c r="B100" s="25">
        <v>4113</v>
      </c>
      <c r="C100" s="25">
        <v>610</v>
      </c>
      <c r="D100" s="134">
        <v>0</v>
      </c>
      <c r="E100" s="134">
        <v>0</v>
      </c>
      <c r="F100" s="134">
        <v>0</v>
      </c>
      <c r="G100" s="134">
        <v>0</v>
      </c>
      <c r="H100" s="134">
        <v>0</v>
      </c>
      <c r="I100" s="134">
        <v>0</v>
      </c>
      <c r="J100" s="134">
        <v>0</v>
      </c>
      <c r="K100" s="134">
        <v>0</v>
      </c>
      <c r="L100" s="93"/>
      <c r="M100" s="3"/>
      <c r="N100" s="3"/>
    </row>
    <row r="101" spans="1:14" ht="18.75" customHeight="1" hidden="1">
      <c r="A101" s="120" t="s">
        <v>86</v>
      </c>
      <c r="B101" s="107">
        <v>4120</v>
      </c>
      <c r="C101" s="25">
        <v>600</v>
      </c>
      <c r="D101" s="134">
        <v>0</v>
      </c>
      <c r="E101" s="134">
        <v>0</v>
      </c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93"/>
      <c r="M101" s="3"/>
      <c r="N101" s="3"/>
    </row>
    <row r="102" spans="1:14" ht="17.25" customHeight="1" hidden="1">
      <c r="A102" s="125" t="s">
        <v>34</v>
      </c>
      <c r="B102" s="114">
        <v>4121</v>
      </c>
      <c r="C102" s="25">
        <v>610</v>
      </c>
      <c r="D102" s="134">
        <v>0</v>
      </c>
      <c r="E102" s="134">
        <v>0</v>
      </c>
      <c r="F102" s="134">
        <v>0</v>
      </c>
      <c r="G102" s="134">
        <v>0</v>
      </c>
      <c r="H102" s="134">
        <v>0</v>
      </c>
      <c r="I102" s="134">
        <v>0</v>
      </c>
      <c r="J102" s="134">
        <v>0</v>
      </c>
      <c r="K102" s="134">
        <v>0</v>
      </c>
      <c r="L102" s="93"/>
      <c r="M102" s="3"/>
      <c r="N102" s="3"/>
    </row>
    <row r="103" spans="1:14" ht="17.25" customHeight="1" hidden="1">
      <c r="A103" s="125" t="s">
        <v>87</v>
      </c>
      <c r="B103" s="114">
        <v>4122</v>
      </c>
      <c r="C103" s="107"/>
      <c r="D103" s="134">
        <v>0</v>
      </c>
      <c r="E103" s="134">
        <v>0</v>
      </c>
      <c r="F103" s="134">
        <v>0</v>
      </c>
      <c r="G103" s="134">
        <v>0</v>
      </c>
      <c r="H103" s="134">
        <v>0</v>
      </c>
      <c r="I103" s="134">
        <v>0</v>
      </c>
      <c r="J103" s="134">
        <v>0</v>
      </c>
      <c r="K103" s="134">
        <v>0</v>
      </c>
      <c r="L103" s="93"/>
      <c r="M103" s="3"/>
      <c r="N103" s="3"/>
    </row>
    <row r="104" spans="1:14" ht="17.25" customHeight="1" hidden="1">
      <c r="A104" s="125" t="s">
        <v>36</v>
      </c>
      <c r="B104" s="114">
        <v>4123</v>
      </c>
      <c r="C104" s="114"/>
      <c r="D104" s="141">
        <v>0</v>
      </c>
      <c r="E104" s="141">
        <v>0</v>
      </c>
      <c r="F104" s="141">
        <v>0</v>
      </c>
      <c r="G104" s="141">
        <v>0</v>
      </c>
      <c r="H104" s="141">
        <v>0</v>
      </c>
      <c r="I104" s="141">
        <v>0</v>
      </c>
      <c r="J104" s="141">
        <v>0</v>
      </c>
      <c r="K104" s="141">
        <v>0</v>
      </c>
      <c r="L104" s="93"/>
      <c r="M104" s="3"/>
      <c r="N104" s="3"/>
    </row>
    <row r="105" spans="1:14" s="10" customFormat="1" ht="18.75" customHeight="1" thickBot="1">
      <c r="A105" s="124" t="s">
        <v>37</v>
      </c>
      <c r="B105" s="105">
        <v>4200</v>
      </c>
      <c r="C105" s="105">
        <v>620</v>
      </c>
      <c r="D105" s="131">
        <f>D106</f>
        <v>0</v>
      </c>
      <c r="E105" s="131">
        <f aca="true" t="shared" si="23" ref="E105:K105">E106</f>
        <v>0</v>
      </c>
      <c r="F105" s="131">
        <f t="shared" si="23"/>
        <v>0</v>
      </c>
      <c r="G105" s="131">
        <f t="shared" si="23"/>
        <v>0</v>
      </c>
      <c r="H105" s="131">
        <f t="shared" si="23"/>
        <v>0</v>
      </c>
      <c r="I105" s="131">
        <f t="shared" si="23"/>
        <v>0</v>
      </c>
      <c r="J105" s="131">
        <f t="shared" si="23"/>
        <v>0</v>
      </c>
      <c r="K105" s="131">
        <f t="shared" si="23"/>
        <v>0</v>
      </c>
      <c r="L105" s="64">
        <v>0</v>
      </c>
      <c r="M105" s="9"/>
      <c r="N105" s="9"/>
    </row>
    <row r="106" spans="1:14" ht="15" customHeight="1">
      <c r="A106" s="86" t="s">
        <v>38</v>
      </c>
      <c r="B106" s="27">
        <v>4210</v>
      </c>
      <c r="C106" s="27">
        <v>630</v>
      </c>
      <c r="D106" s="132">
        <f aca="true" t="shared" si="24" ref="D106:D114">SUM(D107:D109)</f>
        <v>0</v>
      </c>
      <c r="E106" s="217"/>
      <c r="F106" s="217">
        <v>0</v>
      </c>
      <c r="G106" s="217">
        <v>0</v>
      </c>
      <c r="H106" s="217">
        <v>0</v>
      </c>
      <c r="I106" s="217">
        <v>0</v>
      </c>
      <c r="J106" s="217">
        <v>0</v>
      </c>
      <c r="K106" s="217">
        <v>0</v>
      </c>
      <c r="L106" s="7"/>
      <c r="M106" s="3"/>
      <c r="N106" s="3"/>
    </row>
    <row r="107" spans="1:14" ht="14.25" customHeight="1" hidden="1">
      <c r="A107" s="126" t="s">
        <v>39</v>
      </c>
      <c r="B107" s="27">
        <v>4220</v>
      </c>
      <c r="C107" s="114"/>
      <c r="D107" s="143">
        <f t="shared" si="24"/>
        <v>0</v>
      </c>
      <c r="E107" s="153"/>
      <c r="F107" s="153"/>
      <c r="G107" s="153"/>
      <c r="H107" s="153"/>
      <c r="I107" s="153"/>
      <c r="J107" s="153"/>
      <c r="K107" s="153"/>
      <c r="L107" s="7"/>
      <c r="M107" s="3"/>
      <c r="N107" s="3"/>
    </row>
    <row r="108" spans="1:14" ht="20.25" customHeight="1" hidden="1">
      <c r="A108" s="181"/>
      <c r="B108" s="114"/>
      <c r="C108" s="186"/>
      <c r="D108" s="143">
        <f t="shared" si="24"/>
        <v>0</v>
      </c>
      <c r="E108" s="153"/>
      <c r="F108" s="153"/>
      <c r="G108" s="153"/>
      <c r="H108" s="153"/>
      <c r="I108" s="153"/>
      <c r="J108" s="153"/>
      <c r="K108" s="153"/>
      <c r="L108" s="7"/>
      <c r="M108" s="3"/>
      <c r="N108" s="3"/>
    </row>
    <row r="109" spans="1:14" s="1" customFormat="1" ht="8.25" customHeight="1" hidden="1">
      <c r="A109" s="37"/>
      <c r="B109" s="82"/>
      <c r="C109" s="27"/>
      <c r="D109" s="143">
        <f t="shared" si="24"/>
        <v>0</v>
      </c>
      <c r="E109" s="154">
        <f aca="true" t="shared" si="25" ref="E109:K109">SUM(E110:E111)</f>
        <v>0</v>
      </c>
      <c r="F109" s="154">
        <f t="shared" si="25"/>
        <v>0</v>
      </c>
      <c r="G109" s="154">
        <f t="shared" si="25"/>
        <v>0</v>
      </c>
      <c r="H109" s="154">
        <f t="shared" si="25"/>
        <v>0</v>
      </c>
      <c r="I109" s="154">
        <f t="shared" si="25"/>
        <v>0</v>
      </c>
      <c r="J109" s="154">
        <f t="shared" si="25"/>
        <v>0</v>
      </c>
      <c r="K109" s="154">
        <f t="shared" si="25"/>
        <v>0</v>
      </c>
      <c r="L109" s="11"/>
      <c r="M109" s="12"/>
      <c r="N109" s="12"/>
    </row>
    <row r="110" spans="1:14" s="10" customFormat="1" ht="15.75" customHeight="1" hidden="1">
      <c r="A110" s="21"/>
      <c r="B110" s="81"/>
      <c r="C110" s="114"/>
      <c r="D110" s="143">
        <f t="shared" si="24"/>
        <v>0</v>
      </c>
      <c r="E110" s="155"/>
      <c r="F110" s="155"/>
      <c r="G110" s="155"/>
      <c r="H110" s="155"/>
      <c r="I110" s="155"/>
      <c r="J110" s="155"/>
      <c r="K110" s="155"/>
      <c r="L110" s="8"/>
      <c r="M110" s="9"/>
      <c r="N110" s="9"/>
    </row>
    <row r="111" spans="1:14" s="10" customFormat="1" ht="15" customHeight="1" hidden="1">
      <c r="A111" s="20"/>
      <c r="B111" s="81"/>
      <c r="C111" s="81"/>
      <c r="D111" s="143">
        <f t="shared" si="24"/>
        <v>0</v>
      </c>
      <c r="E111" s="155"/>
      <c r="F111" s="155"/>
      <c r="G111" s="155"/>
      <c r="H111" s="155"/>
      <c r="I111" s="155"/>
      <c r="J111" s="155"/>
      <c r="K111" s="155"/>
      <c r="L111" s="8"/>
      <c r="M111" s="9"/>
      <c r="N111" s="9"/>
    </row>
    <row r="112" spans="1:14" s="15" customFormat="1" ht="10.5" customHeight="1" hidden="1">
      <c r="A112" s="22"/>
      <c r="B112" s="16"/>
      <c r="C112" s="81"/>
      <c r="D112" s="143">
        <f t="shared" si="24"/>
        <v>0</v>
      </c>
      <c r="E112" s="156"/>
      <c r="F112" s="156"/>
      <c r="G112" s="156"/>
      <c r="H112" s="156"/>
      <c r="I112" s="156"/>
      <c r="J112" s="156"/>
      <c r="K112" s="156"/>
      <c r="L112" s="17"/>
      <c r="M112" s="18"/>
      <c r="N112" s="18"/>
    </row>
    <row r="113" spans="1:13" ht="11.25" customHeight="1" hidden="1" thickBot="1">
      <c r="A113" s="87"/>
      <c r="B113" s="27"/>
      <c r="C113" s="81"/>
      <c r="D113" s="143">
        <f t="shared" si="24"/>
        <v>0</v>
      </c>
      <c r="E113" s="159"/>
      <c r="F113" s="159">
        <v>38342</v>
      </c>
      <c r="G113" s="159">
        <v>0</v>
      </c>
      <c r="H113" s="159">
        <v>0</v>
      </c>
      <c r="I113" s="159">
        <v>0</v>
      </c>
      <c r="J113" s="159">
        <v>0</v>
      </c>
      <c r="K113" s="159">
        <v>0</v>
      </c>
      <c r="L113" s="17"/>
      <c r="M113" s="18"/>
    </row>
    <row r="114" spans="1:11" ht="15" customHeight="1" hidden="1">
      <c r="A114" s="193"/>
      <c r="B114" s="127"/>
      <c r="C114" s="16"/>
      <c r="D114" s="163">
        <f t="shared" si="24"/>
        <v>0</v>
      </c>
      <c r="E114" s="160"/>
      <c r="F114" s="160"/>
      <c r="G114" s="160"/>
      <c r="H114" s="160"/>
      <c r="I114" s="160"/>
      <c r="J114" s="160"/>
      <c r="K114" s="160"/>
    </row>
    <row r="115" spans="1:11" ht="15.75" customHeight="1">
      <c r="A115" s="119" t="s">
        <v>45</v>
      </c>
      <c r="B115" s="114">
        <v>5000</v>
      </c>
      <c r="C115" s="27">
        <v>640</v>
      </c>
      <c r="D115" s="131" t="s">
        <v>84</v>
      </c>
      <c r="E115" s="131">
        <v>570768</v>
      </c>
      <c r="F115" s="131">
        <v>261000</v>
      </c>
      <c r="G115" s="131" t="s">
        <v>84</v>
      </c>
      <c r="H115" s="131" t="s">
        <v>84</v>
      </c>
      <c r="I115" s="131" t="s">
        <v>84</v>
      </c>
      <c r="J115" s="131" t="s">
        <v>84</v>
      </c>
      <c r="K115" s="131" t="s">
        <v>84</v>
      </c>
    </row>
    <row r="116" spans="1:11" ht="15.75" customHeight="1">
      <c r="A116" s="85" t="s">
        <v>81</v>
      </c>
      <c r="B116" s="25">
        <v>9000</v>
      </c>
      <c r="C116" s="27">
        <v>650</v>
      </c>
      <c r="D116" s="171">
        <v>0</v>
      </c>
      <c r="E116" s="171"/>
      <c r="F116" s="171">
        <v>0</v>
      </c>
      <c r="G116" s="171">
        <v>0</v>
      </c>
      <c r="H116" s="171">
        <v>0</v>
      </c>
      <c r="I116" s="171">
        <v>0</v>
      </c>
      <c r="J116" s="171">
        <v>0</v>
      </c>
      <c r="K116" s="171">
        <v>0</v>
      </c>
    </row>
    <row r="117" spans="1:11" ht="12.75">
      <c r="A117" s="84"/>
      <c r="B117" s="24"/>
      <c r="C117" s="24"/>
      <c r="D117" s="160"/>
      <c r="E117" s="160"/>
      <c r="F117" s="160"/>
      <c r="G117" s="160"/>
      <c r="H117" s="160"/>
      <c r="I117" s="160"/>
      <c r="J117" s="160"/>
      <c r="K117" s="160"/>
    </row>
    <row r="118" ht="12.75" customHeight="1">
      <c r="A118" s="130" t="s">
        <v>97</v>
      </c>
    </row>
    <row r="119" ht="12.75" customHeight="1">
      <c r="A119" s="130"/>
    </row>
    <row r="120" ht="12.75" customHeight="1">
      <c r="A120" s="130"/>
    </row>
    <row r="121" spans="1:9" ht="15.75">
      <c r="A121" s="30" t="s">
        <v>110</v>
      </c>
      <c r="B121" s="48"/>
      <c r="C121" s="48"/>
      <c r="D121" s="31"/>
      <c r="E121" s="31"/>
      <c r="F121" s="31"/>
      <c r="G121" s="48"/>
      <c r="H121" s="48" t="s">
        <v>82</v>
      </c>
      <c r="I121" s="48"/>
    </row>
    <row r="122" spans="1:13" ht="15">
      <c r="A122" s="31"/>
      <c r="B122" s="254" t="s">
        <v>40</v>
      </c>
      <c r="C122" s="254"/>
      <c r="D122" s="31"/>
      <c r="E122" s="31"/>
      <c r="F122" s="31"/>
      <c r="G122" s="254" t="s">
        <v>101</v>
      </c>
      <c r="H122" s="254"/>
      <c r="I122" s="254"/>
      <c r="J122" s="255"/>
      <c r="K122" s="255"/>
      <c r="L122" s="255"/>
      <c r="M122" s="255"/>
    </row>
    <row r="123" spans="1:9" ht="15">
      <c r="A123" s="31"/>
      <c r="B123" s="31"/>
      <c r="C123" s="31"/>
      <c r="D123" s="31"/>
      <c r="E123" s="31"/>
      <c r="F123" s="31"/>
      <c r="G123" s="31"/>
      <c r="H123" s="31"/>
      <c r="I123" s="31"/>
    </row>
    <row r="124" spans="1:9" ht="15.75">
      <c r="A124" s="30" t="s">
        <v>69</v>
      </c>
      <c r="B124" s="48"/>
      <c r="C124" s="48"/>
      <c r="D124" s="31"/>
      <c r="E124" s="31"/>
      <c r="F124" s="31"/>
      <c r="G124" s="48"/>
      <c r="H124" s="48" t="s">
        <v>105</v>
      </c>
      <c r="I124" s="48"/>
    </row>
    <row r="125" spans="1:13" ht="15">
      <c r="A125" s="31"/>
      <c r="B125" s="254" t="s">
        <v>40</v>
      </c>
      <c r="C125" s="254"/>
      <c r="D125" s="31"/>
      <c r="E125" s="31"/>
      <c r="F125" s="31"/>
      <c r="G125" s="254" t="s">
        <v>102</v>
      </c>
      <c r="H125" s="254"/>
      <c r="I125" s="254"/>
      <c r="J125" s="255"/>
      <c r="K125" s="255"/>
      <c r="L125" s="255"/>
      <c r="M125" s="255"/>
    </row>
    <row r="128" ht="12.75">
      <c r="A128" t="s">
        <v>194</v>
      </c>
    </row>
    <row r="129" ht="12.75">
      <c r="A129" s="223"/>
    </row>
  </sheetData>
  <sheetProtection/>
  <mergeCells count="27">
    <mergeCell ref="A17:D17"/>
    <mergeCell ref="B122:C122"/>
    <mergeCell ref="B21:B22"/>
    <mergeCell ref="F17:J17"/>
    <mergeCell ref="F21:F22"/>
    <mergeCell ref="A21:A22"/>
    <mergeCell ref="C21:C22"/>
    <mergeCell ref="I21:I22"/>
    <mergeCell ref="G21:G22"/>
    <mergeCell ref="G125:I125"/>
    <mergeCell ref="K21:K22"/>
    <mergeCell ref="J125:M125"/>
    <mergeCell ref="B125:C125"/>
    <mergeCell ref="G122:I122"/>
    <mergeCell ref="J122:M122"/>
    <mergeCell ref="E21:E22"/>
    <mergeCell ref="D21:D22"/>
    <mergeCell ref="A8:K8"/>
    <mergeCell ref="A16:I16"/>
    <mergeCell ref="L21:L22"/>
    <mergeCell ref="A12:I12"/>
    <mergeCell ref="I1:K1"/>
    <mergeCell ref="A7:K7"/>
    <mergeCell ref="H2:L4"/>
    <mergeCell ref="J21:J22"/>
    <mergeCell ref="A6:K6"/>
    <mergeCell ref="H21:H22"/>
  </mergeCells>
  <printOptions horizontalCentered="1"/>
  <pageMargins left="0.5905511811023623" right="0.1968503937007874" top="0.7086614173228347" bottom="0.1968503937007874" header="0.6299212598425197" footer="0.15748031496062992"/>
  <pageSetup fitToHeight="3" fitToWidth="1" horizontalDpi="300" verticalDpi="300" orientation="landscape" paperSize="9" scale="76" r:id="rId1"/>
  <rowBreaks count="2" manualBreakCount="2">
    <brk id="54" max="11" man="1"/>
    <brk id="95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9"/>
  <sheetViews>
    <sheetView view="pageBreakPreview" zoomScale="105" zoomScaleSheetLayoutView="105" zoomScalePageLayoutView="0" workbookViewId="0" topLeftCell="A78">
      <selection activeCell="A126" sqref="A126"/>
    </sheetView>
  </sheetViews>
  <sheetFormatPr defaultColWidth="9.00390625" defaultRowHeight="12.75"/>
  <cols>
    <col min="1" max="1" width="55.25390625" style="0" customWidth="1"/>
    <col min="2" max="2" width="15.25390625" style="0" customWidth="1"/>
    <col min="3" max="3" width="8.125" style="0" customWidth="1"/>
    <col min="4" max="4" width="18.00390625" style="0" customWidth="1"/>
    <col min="5" max="5" width="1.625" style="0" hidden="1" customWidth="1"/>
    <col min="6" max="6" width="18.00390625" style="0" customWidth="1"/>
    <col min="7" max="7" width="13.75390625" style="0" customWidth="1"/>
    <col min="8" max="9" width="18.375" style="0" customWidth="1"/>
    <col min="10" max="10" width="18.375" style="0" hidden="1" customWidth="1"/>
    <col min="11" max="11" width="16.25390625" style="0" customWidth="1"/>
    <col min="12" max="12" width="13.75390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266" t="s">
        <v>142</v>
      </c>
      <c r="J1" s="266"/>
      <c r="K1" s="266"/>
      <c r="L1" s="250"/>
      <c r="M1" s="250"/>
    </row>
    <row r="2" spans="8:15" ht="12.75" customHeight="1">
      <c r="H2" s="251" t="s">
        <v>143</v>
      </c>
      <c r="I2" s="251"/>
      <c r="J2" s="251"/>
      <c r="K2" s="251"/>
      <c r="L2" s="251"/>
      <c r="M2" s="5"/>
      <c r="N2" s="2"/>
      <c r="O2" s="2"/>
    </row>
    <row r="3" spans="7:15" ht="12.75">
      <c r="G3" s="5"/>
      <c r="H3" s="251"/>
      <c r="I3" s="251"/>
      <c r="J3" s="251"/>
      <c r="K3" s="251"/>
      <c r="L3" s="251"/>
      <c r="M3" s="5"/>
      <c r="N3" s="2"/>
      <c r="O3" s="2"/>
    </row>
    <row r="4" spans="7:13" ht="27" customHeight="1">
      <c r="G4" s="5"/>
      <c r="H4" s="251"/>
      <c r="I4" s="251"/>
      <c r="J4" s="251"/>
      <c r="K4" s="251"/>
      <c r="L4" s="251"/>
      <c r="M4" s="5"/>
    </row>
    <row r="5" spans="1:13" ht="14.25" customHeight="1">
      <c r="A5" s="252" t="s">
        <v>0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M5" s="5"/>
    </row>
    <row r="6" spans="1:11" ht="15.75">
      <c r="A6" s="256" t="s">
        <v>99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</row>
    <row r="7" spans="1:12" ht="15.75">
      <c r="A7" s="248"/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</row>
    <row r="8" spans="9:11" ht="12.75">
      <c r="I8" s="98"/>
      <c r="J8" s="3"/>
      <c r="K8" s="6"/>
    </row>
    <row r="9" spans="9:11" ht="12.75">
      <c r="I9" s="98"/>
      <c r="K9" s="6" t="s">
        <v>4</v>
      </c>
    </row>
    <row r="10" spans="1:11" ht="12.75">
      <c r="A10" s="225" t="s">
        <v>174</v>
      </c>
      <c r="B10" s="230"/>
      <c r="C10" s="230"/>
      <c r="D10" s="230"/>
      <c r="E10" s="230"/>
      <c r="F10" s="230"/>
      <c r="G10" s="230"/>
      <c r="H10" s="230"/>
      <c r="I10" t="s">
        <v>1</v>
      </c>
      <c r="K10" s="46" t="s">
        <v>67</v>
      </c>
    </row>
    <row r="11" spans="1:11" ht="12.75">
      <c r="A11" s="225" t="s">
        <v>175</v>
      </c>
      <c r="B11" s="231"/>
      <c r="C11" s="231"/>
      <c r="D11" s="231"/>
      <c r="E11" s="231"/>
      <c r="F11" s="231"/>
      <c r="G11" s="231"/>
      <c r="H11" s="231"/>
      <c r="I11" t="s">
        <v>2</v>
      </c>
      <c r="K11" s="47">
        <v>3510136600</v>
      </c>
    </row>
    <row r="12" spans="1:11" ht="12.75" customHeight="1" hidden="1">
      <c r="A12" s="241" t="s">
        <v>68</v>
      </c>
      <c r="B12" s="241"/>
      <c r="C12" s="241"/>
      <c r="D12" s="241"/>
      <c r="E12" s="241"/>
      <c r="F12" s="241"/>
      <c r="G12" s="241"/>
      <c r="H12" s="241"/>
      <c r="I12" s="241"/>
      <c r="K12" s="47"/>
    </row>
    <row r="13" spans="1:11" ht="12.75">
      <c r="A13" s="129" t="s">
        <v>161</v>
      </c>
      <c r="B13" s="129"/>
      <c r="C13" s="129"/>
      <c r="D13" s="232"/>
      <c r="E13" s="232"/>
      <c r="F13" s="232"/>
      <c r="G13" s="232"/>
      <c r="H13" s="232"/>
      <c r="I13" t="s">
        <v>91</v>
      </c>
      <c r="K13" s="47">
        <v>420</v>
      </c>
    </row>
    <row r="14" spans="1:11" ht="12.75">
      <c r="A14" s="225" t="s">
        <v>162</v>
      </c>
      <c r="B14" s="225"/>
      <c r="C14" s="225"/>
      <c r="D14" s="231"/>
      <c r="E14" s="231"/>
      <c r="F14" s="231"/>
      <c r="G14" s="231"/>
      <c r="H14" s="231"/>
      <c r="I14" s="225"/>
      <c r="K14" s="3"/>
    </row>
    <row r="15" spans="1:11" ht="12.75">
      <c r="A15" s="225" t="s">
        <v>164</v>
      </c>
      <c r="B15" s="225"/>
      <c r="C15" s="225"/>
      <c r="D15" s="231"/>
      <c r="E15" s="231"/>
      <c r="F15" s="231"/>
      <c r="G15" s="231"/>
      <c r="H15" s="231"/>
      <c r="I15" s="225"/>
      <c r="K15" s="3"/>
    </row>
    <row r="16" spans="1:9" ht="12.75">
      <c r="A16" s="263" t="s">
        <v>176</v>
      </c>
      <c r="B16" s="263"/>
      <c r="C16" s="263"/>
      <c r="D16" s="263"/>
      <c r="E16" s="263"/>
      <c r="F16" s="263"/>
      <c r="G16" s="263"/>
      <c r="H16" s="263"/>
      <c r="I16" s="263"/>
    </row>
    <row r="17" spans="1:17" ht="42.75" customHeight="1">
      <c r="A17" s="246" t="s">
        <v>138</v>
      </c>
      <c r="B17" s="246"/>
      <c r="C17" s="246"/>
      <c r="D17" s="246"/>
      <c r="E17" s="224"/>
      <c r="F17" s="269" t="s">
        <v>151</v>
      </c>
      <c r="G17" s="269"/>
      <c r="H17" s="269"/>
      <c r="I17" s="269"/>
      <c r="J17" s="2"/>
      <c r="K17" s="2"/>
      <c r="M17" s="3"/>
      <c r="N17" s="2"/>
      <c r="O17" s="2"/>
      <c r="P17" s="2"/>
      <c r="Q17" s="2"/>
    </row>
    <row r="18" spans="1:13" ht="12.75">
      <c r="A18" s="4" t="s">
        <v>193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57" t="s">
        <v>5</v>
      </c>
      <c r="B21" s="244" t="s">
        <v>92</v>
      </c>
      <c r="C21" s="244" t="s">
        <v>6</v>
      </c>
      <c r="D21" s="244" t="s">
        <v>93</v>
      </c>
      <c r="E21" s="244" t="s">
        <v>7</v>
      </c>
      <c r="F21" s="244" t="s">
        <v>98</v>
      </c>
      <c r="G21" s="244" t="s">
        <v>94</v>
      </c>
      <c r="H21" s="244" t="s">
        <v>95</v>
      </c>
      <c r="I21" s="244" t="s">
        <v>106</v>
      </c>
      <c r="J21" s="244" t="s">
        <v>107</v>
      </c>
      <c r="K21" s="242" t="s">
        <v>96</v>
      </c>
      <c r="L21" s="259" t="s">
        <v>71</v>
      </c>
    </row>
    <row r="22" spans="1:12" ht="62.25" customHeight="1" thickBot="1">
      <c r="A22" s="258"/>
      <c r="B22" s="245"/>
      <c r="C22" s="245"/>
      <c r="D22" s="245"/>
      <c r="E22" s="245"/>
      <c r="F22" s="245"/>
      <c r="G22" s="245"/>
      <c r="H22" s="245"/>
      <c r="I22" s="245"/>
      <c r="J22" s="245"/>
      <c r="K22" s="243"/>
      <c r="L22" s="260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31">
        <f>D25+D66+D95+D104</f>
        <v>0</v>
      </c>
      <c r="E24" s="131">
        <f aca="true" t="shared" si="0" ref="E24:K24">E25+E66+E95+E104</f>
        <v>0</v>
      </c>
      <c r="F24" s="131">
        <f>F27+F30+F33+F34+F44+F61+F114+F53</f>
        <v>0</v>
      </c>
      <c r="G24" s="131">
        <f t="shared" si="0"/>
        <v>0</v>
      </c>
      <c r="H24" s="131">
        <f t="shared" si="0"/>
        <v>0</v>
      </c>
      <c r="I24" s="131">
        <f t="shared" si="0"/>
        <v>0</v>
      </c>
      <c r="J24" s="131">
        <f t="shared" si="0"/>
        <v>0</v>
      </c>
      <c r="K24" s="131">
        <f t="shared" si="0"/>
        <v>0</v>
      </c>
      <c r="L24" s="53">
        <f>L25+L60</f>
        <v>0</v>
      </c>
      <c r="M24" s="3"/>
      <c r="N24" s="3"/>
    </row>
    <row r="25" spans="1:14" ht="27.75" customHeight="1">
      <c r="A25" s="187" t="s">
        <v>133</v>
      </c>
      <c r="B25" s="29">
        <v>2000</v>
      </c>
      <c r="C25" s="106" t="s">
        <v>47</v>
      </c>
      <c r="D25" s="131">
        <f>D26+D31+D54+D57+D61+D65</f>
        <v>0</v>
      </c>
      <c r="E25" s="131">
        <f aca="true" t="shared" si="1" ref="E25:K25">E26+E31+E54+E57+E61+E65</f>
        <v>0</v>
      </c>
      <c r="F25" s="131">
        <v>0</v>
      </c>
      <c r="G25" s="131">
        <f t="shared" si="1"/>
        <v>0</v>
      </c>
      <c r="H25" s="131">
        <f t="shared" si="1"/>
        <v>0</v>
      </c>
      <c r="I25" s="131">
        <f t="shared" si="1"/>
        <v>0</v>
      </c>
      <c r="J25" s="131">
        <f t="shared" si="1"/>
        <v>0</v>
      </c>
      <c r="K25" s="131">
        <f t="shared" si="1"/>
        <v>0</v>
      </c>
      <c r="L25" s="53">
        <f>L26+L52</f>
        <v>0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0</v>
      </c>
      <c r="E26" s="131">
        <f aca="true" t="shared" si="2" ref="E26:K26">E27+E30</f>
        <v>0</v>
      </c>
      <c r="F26" s="131">
        <v>0</v>
      </c>
      <c r="G26" s="131">
        <f t="shared" si="2"/>
        <v>0</v>
      </c>
      <c r="H26" s="131">
        <f t="shared" si="2"/>
        <v>0</v>
      </c>
      <c r="I26" s="131">
        <f t="shared" si="2"/>
        <v>0</v>
      </c>
      <c r="J26" s="131">
        <f t="shared" si="2"/>
        <v>0</v>
      </c>
      <c r="K26" s="131">
        <f t="shared" si="2"/>
        <v>0</v>
      </c>
      <c r="L26" s="65">
        <f>SUM(L27,L30,L31,L41,L42,L43,L51)</f>
        <v>0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0</v>
      </c>
      <c r="E27" s="132">
        <f aca="true" t="shared" si="3" ref="E27:K27">E28+E29</f>
        <v>0</v>
      </c>
      <c r="F27" s="132"/>
      <c r="G27" s="132">
        <f t="shared" si="3"/>
        <v>0</v>
      </c>
      <c r="H27" s="132">
        <f>H28</f>
        <v>0</v>
      </c>
      <c r="I27" s="132">
        <f>I28</f>
        <v>0</v>
      </c>
      <c r="J27" s="132">
        <f t="shared" si="3"/>
        <v>0</v>
      </c>
      <c r="K27" s="132">
        <f t="shared" si="3"/>
        <v>0</v>
      </c>
      <c r="L27" s="55">
        <v>0</v>
      </c>
      <c r="M27" s="9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34"/>
      <c r="E28" s="134"/>
      <c r="F28" s="134">
        <v>0</v>
      </c>
      <c r="G28" s="134">
        <v>0</v>
      </c>
      <c r="H28" s="132"/>
      <c r="I28" s="132"/>
      <c r="J28" s="134"/>
      <c r="K28" s="134">
        <f>H28-I28</f>
        <v>0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6"/>
      <c r="E30" s="136"/>
      <c r="F30" s="136"/>
      <c r="G30" s="136">
        <v>0</v>
      </c>
      <c r="H30" s="136"/>
      <c r="I30" s="136"/>
      <c r="J30" s="136"/>
      <c r="K30" s="136">
        <f>H30-I30</f>
        <v>0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D32+D33+D34+D35+D42+D43+D44+D51</f>
        <v>0</v>
      </c>
      <c r="E31" s="131">
        <f aca="true" t="shared" si="4" ref="E31:K31">E32+E33+E34+E35+E42+E43+E44+E51</f>
        <v>0</v>
      </c>
      <c r="F31" s="131">
        <v>0</v>
      </c>
      <c r="G31" s="131">
        <f t="shared" si="4"/>
        <v>0</v>
      </c>
      <c r="H31" s="131">
        <f t="shared" si="4"/>
        <v>0</v>
      </c>
      <c r="I31" s="131">
        <f t="shared" si="4"/>
        <v>0</v>
      </c>
      <c r="J31" s="131">
        <f t="shared" si="4"/>
        <v>0</v>
      </c>
      <c r="K31" s="131">
        <f t="shared" si="4"/>
        <v>0</v>
      </c>
      <c r="L31" s="55">
        <f>SUM(L32:L36,L37:L37)</f>
        <v>0</v>
      </c>
      <c r="M31" s="9"/>
      <c r="N31" s="9"/>
    </row>
    <row r="32" spans="1:14" ht="15" customHeight="1">
      <c r="A32" s="179" t="s">
        <v>9</v>
      </c>
      <c r="B32" s="107">
        <v>2210</v>
      </c>
      <c r="C32" s="108" t="s">
        <v>54</v>
      </c>
      <c r="D32" s="136"/>
      <c r="E32" s="136"/>
      <c r="F32" s="136">
        <v>0</v>
      </c>
      <c r="G32" s="136">
        <v>0</v>
      </c>
      <c r="H32" s="136"/>
      <c r="I32" s="136"/>
      <c r="J32" s="136">
        <v>0</v>
      </c>
      <c r="K32" s="136">
        <f>H32-I32</f>
        <v>0</v>
      </c>
      <c r="L32" s="56">
        <v>0</v>
      </c>
      <c r="M32" s="3"/>
      <c r="N32" s="3"/>
    </row>
    <row r="33" spans="1:14" ht="14.25" customHeight="1">
      <c r="A33" s="112" t="s">
        <v>10</v>
      </c>
      <c r="B33" s="107">
        <v>2220</v>
      </c>
      <c r="C33" s="108" t="s">
        <v>55</v>
      </c>
      <c r="D33" s="136">
        <v>0</v>
      </c>
      <c r="E33" s="136"/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f>H33-I33</f>
        <v>0</v>
      </c>
      <c r="L33" s="56">
        <v>0</v>
      </c>
      <c r="M33" s="3"/>
      <c r="N33" s="3"/>
    </row>
    <row r="34" spans="1:14" ht="15" customHeight="1">
      <c r="A34" s="112" t="s">
        <v>58</v>
      </c>
      <c r="B34" s="107">
        <v>2230</v>
      </c>
      <c r="C34" s="108" t="s">
        <v>56</v>
      </c>
      <c r="D34" s="136">
        <v>0</v>
      </c>
      <c r="E34" s="136"/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f>H34-I34</f>
        <v>0</v>
      </c>
      <c r="L34" s="56">
        <v>0</v>
      </c>
      <c r="M34" s="3"/>
      <c r="N34" s="3"/>
    </row>
    <row r="35" spans="1:14" ht="14.25" customHeight="1">
      <c r="A35" s="112" t="s">
        <v>85</v>
      </c>
      <c r="B35" s="107">
        <v>2240</v>
      </c>
      <c r="C35" s="108" t="s">
        <v>57</v>
      </c>
      <c r="D35" s="136"/>
      <c r="E35" s="136"/>
      <c r="F35" s="136">
        <v>0</v>
      </c>
      <c r="G35" s="136">
        <v>0</v>
      </c>
      <c r="H35" s="136"/>
      <c r="I35" s="136"/>
      <c r="J35" s="136"/>
      <c r="K35" s="136">
        <f>H35-I35</f>
        <v>0</v>
      </c>
      <c r="L35" s="56">
        <v>0</v>
      </c>
      <c r="M35" s="3"/>
      <c r="N35" s="3"/>
    </row>
    <row r="36" spans="1:14" ht="15" hidden="1">
      <c r="A36" s="44"/>
      <c r="B36" s="25"/>
      <c r="C36" s="26"/>
      <c r="D36" s="136"/>
      <c r="E36" s="136"/>
      <c r="F36" s="136">
        <v>0</v>
      </c>
      <c r="G36" s="136">
        <v>0</v>
      </c>
      <c r="H36" s="136"/>
      <c r="I36" s="136"/>
      <c r="J36" s="136"/>
      <c r="K36" s="136">
        <f aca="true" t="shared" si="5" ref="K36:K43">H36-I36</f>
        <v>0</v>
      </c>
      <c r="L36" s="56">
        <v>0</v>
      </c>
      <c r="M36" s="3"/>
      <c r="N36" s="3"/>
    </row>
    <row r="37" spans="1:14" ht="14.25" customHeight="1" hidden="1">
      <c r="A37" s="41" t="s">
        <v>76</v>
      </c>
      <c r="B37" s="25">
        <v>1136</v>
      </c>
      <c r="C37" s="26"/>
      <c r="D37" s="136"/>
      <c r="E37" s="136"/>
      <c r="F37" s="136">
        <v>0</v>
      </c>
      <c r="G37" s="136">
        <v>0</v>
      </c>
      <c r="H37" s="136"/>
      <c r="I37" s="136"/>
      <c r="J37" s="136"/>
      <c r="K37" s="136">
        <f t="shared" si="5"/>
        <v>0</v>
      </c>
      <c r="L37" s="56">
        <v>0</v>
      </c>
      <c r="M37" s="3"/>
      <c r="N37" s="3"/>
    </row>
    <row r="38" spans="1:14" ht="28.5" hidden="1">
      <c r="A38" s="44" t="s">
        <v>11</v>
      </c>
      <c r="B38" s="25">
        <v>1137</v>
      </c>
      <c r="C38" s="25"/>
      <c r="D38" s="136"/>
      <c r="E38" s="136"/>
      <c r="F38" s="136">
        <v>0</v>
      </c>
      <c r="G38" s="136">
        <v>0</v>
      </c>
      <c r="H38" s="136"/>
      <c r="I38" s="136"/>
      <c r="J38" s="136"/>
      <c r="K38" s="136">
        <f t="shared" si="5"/>
        <v>0</v>
      </c>
      <c r="L38" s="56">
        <v>0</v>
      </c>
      <c r="M38" s="3"/>
      <c r="N38" s="3"/>
    </row>
    <row r="39" spans="1:14" ht="15" customHeight="1" hidden="1">
      <c r="A39" s="41" t="s">
        <v>25</v>
      </c>
      <c r="B39" s="25">
        <v>1138</v>
      </c>
      <c r="C39" s="25"/>
      <c r="D39" s="136"/>
      <c r="E39" s="136"/>
      <c r="F39" s="136">
        <v>0</v>
      </c>
      <c r="G39" s="136">
        <v>0</v>
      </c>
      <c r="H39" s="136"/>
      <c r="I39" s="136"/>
      <c r="J39" s="136"/>
      <c r="K39" s="136">
        <f t="shared" si="5"/>
        <v>0</v>
      </c>
      <c r="L39" s="56">
        <v>0</v>
      </c>
      <c r="M39" s="3"/>
      <c r="N39" s="3"/>
    </row>
    <row r="40" spans="1:14" ht="13.5" customHeight="1" hidden="1" thickBot="1">
      <c r="A40" s="41" t="s">
        <v>12</v>
      </c>
      <c r="B40" s="25">
        <v>1139</v>
      </c>
      <c r="C40" s="25"/>
      <c r="D40" s="136"/>
      <c r="E40" s="136"/>
      <c r="F40" s="136">
        <v>0</v>
      </c>
      <c r="G40" s="136">
        <v>0</v>
      </c>
      <c r="H40" s="136"/>
      <c r="I40" s="136"/>
      <c r="J40" s="136"/>
      <c r="K40" s="136">
        <f t="shared" si="5"/>
        <v>0</v>
      </c>
      <c r="L40" s="51">
        <v>0</v>
      </c>
      <c r="M40" s="3"/>
      <c r="N40" s="3"/>
    </row>
    <row r="41" spans="1:14" s="10" customFormat="1" ht="15" hidden="1">
      <c r="A41" s="35">
        <v>1</v>
      </c>
      <c r="B41" s="36">
        <v>2</v>
      </c>
      <c r="C41" s="36"/>
      <c r="D41" s="136"/>
      <c r="E41" s="136"/>
      <c r="F41" s="136">
        <v>0</v>
      </c>
      <c r="G41" s="136">
        <v>0</v>
      </c>
      <c r="H41" s="136"/>
      <c r="I41" s="136"/>
      <c r="J41" s="136"/>
      <c r="K41" s="136">
        <f t="shared" si="5"/>
        <v>0</v>
      </c>
      <c r="L41" s="57">
        <v>0</v>
      </c>
      <c r="M41" s="9"/>
      <c r="N41" s="9"/>
    </row>
    <row r="42" spans="1:14" s="10" customFormat="1" ht="16.5" customHeight="1">
      <c r="A42" s="112" t="s">
        <v>13</v>
      </c>
      <c r="B42" s="107">
        <v>2250</v>
      </c>
      <c r="C42" s="107">
        <v>130</v>
      </c>
      <c r="D42" s="136">
        <v>0</v>
      </c>
      <c r="E42" s="136"/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f t="shared" si="5"/>
        <v>0</v>
      </c>
      <c r="L42" s="56">
        <v>0</v>
      </c>
      <c r="M42" s="9"/>
      <c r="N42" s="9"/>
    </row>
    <row r="43" spans="1:14" s="10" customFormat="1" ht="14.25" customHeight="1">
      <c r="A43" s="43" t="s">
        <v>117</v>
      </c>
      <c r="B43" s="27">
        <v>2260</v>
      </c>
      <c r="C43" s="27">
        <v>140</v>
      </c>
      <c r="D43" s="132">
        <v>0</v>
      </c>
      <c r="E43" s="132">
        <f>SUM(E44:E49)</f>
        <v>0</v>
      </c>
      <c r="F43" s="132">
        <v>0</v>
      </c>
      <c r="G43" s="132">
        <f>SUM(G44:G49)</f>
        <v>0</v>
      </c>
      <c r="H43" s="132">
        <v>0</v>
      </c>
      <c r="I43" s="132">
        <v>0</v>
      </c>
      <c r="J43" s="132">
        <v>0</v>
      </c>
      <c r="K43" s="136">
        <f t="shared" si="5"/>
        <v>0</v>
      </c>
      <c r="L43" s="55">
        <f>SUM(L44:L49)</f>
        <v>0</v>
      </c>
      <c r="M43" s="9"/>
      <c r="N43" s="9"/>
    </row>
    <row r="44" spans="1:14" ht="16.5" customHeight="1">
      <c r="A44" s="42" t="s">
        <v>14</v>
      </c>
      <c r="B44" s="107">
        <v>2270</v>
      </c>
      <c r="C44" s="107">
        <v>150</v>
      </c>
      <c r="D44" s="136">
        <f>D45+D46+D47+D48+D49</f>
        <v>0</v>
      </c>
      <c r="E44" s="136">
        <f aca="true" t="shared" si="6" ref="E44:K44">E45+E46+E47+E48+E49</f>
        <v>0</v>
      </c>
      <c r="F44" s="136"/>
      <c r="G44" s="136">
        <f t="shared" si="6"/>
        <v>0</v>
      </c>
      <c r="H44" s="136">
        <f t="shared" si="6"/>
        <v>0</v>
      </c>
      <c r="I44" s="136">
        <f t="shared" si="6"/>
        <v>0</v>
      </c>
      <c r="J44" s="136">
        <f t="shared" si="6"/>
        <v>0</v>
      </c>
      <c r="K44" s="136">
        <f t="shared" si="6"/>
        <v>0</v>
      </c>
      <c r="L44" s="56">
        <v>0</v>
      </c>
      <c r="M44" s="3"/>
      <c r="N44" s="3"/>
    </row>
    <row r="45" spans="1:14" ht="18" customHeight="1">
      <c r="A45" s="41" t="s">
        <v>15</v>
      </c>
      <c r="B45" s="25">
        <v>2271</v>
      </c>
      <c r="C45" s="25">
        <v>160</v>
      </c>
      <c r="D45" s="140"/>
      <c r="E45" s="140"/>
      <c r="F45" s="140">
        <v>0</v>
      </c>
      <c r="G45" s="140">
        <v>0</v>
      </c>
      <c r="H45" s="140"/>
      <c r="I45" s="140"/>
      <c r="J45" s="140"/>
      <c r="K45" s="140">
        <f>H45-I45</f>
        <v>0</v>
      </c>
      <c r="L45" s="56">
        <v>0</v>
      </c>
      <c r="M45" s="3"/>
      <c r="N45" s="3"/>
    </row>
    <row r="46" spans="1:14" ht="15.75" customHeight="1">
      <c r="A46" s="41" t="s">
        <v>16</v>
      </c>
      <c r="B46" s="25">
        <v>2272</v>
      </c>
      <c r="C46" s="25">
        <v>170</v>
      </c>
      <c r="D46" s="140"/>
      <c r="E46" s="140"/>
      <c r="F46" s="140">
        <v>0</v>
      </c>
      <c r="G46" s="140">
        <v>0</v>
      </c>
      <c r="H46" s="140"/>
      <c r="I46" s="140"/>
      <c r="J46" s="140"/>
      <c r="K46" s="140">
        <f>H46-I46</f>
        <v>0</v>
      </c>
      <c r="L46" s="56">
        <v>0</v>
      </c>
      <c r="M46" s="3"/>
      <c r="N46" s="3"/>
    </row>
    <row r="47" spans="1:14" ht="17.25" customHeight="1">
      <c r="A47" s="41" t="s">
        <v>17</v>
      </c>
      <c r="B47" s="25">
        <v>2273</v>
      </c>
      <c r="C47" s="25">
        <v>180</v>
      </c>
      <c r="D47" s="140"/>
      <c r="E47" s="140"/>
      <c r="F47" s="140">
        <v>0</v>
      </c>
      <c r="G47" s="140">
        <v>0</v>
      </c>
      <c r="H47" s="140"/>
      <c r="I47" s="140"/>
      <c r="J47" s="140"/>
      <c r="K47" s="140">
        <f>H47-I47</f>
        <v>0</v>
      </c>
      <c r="L47" s="56">
        <v>0</v>
      </c>
      <c r="M47" s="3"/>
      <c r="N47" s="3"/>
    </row>
    <row r="48" spans="1:14" ht="18" customHeight="1">
      <c r="A48" s="41" t="s">
        <v>19</v>
      </c>
      <c r="B48" s="25">
        <v>2274</v>
      </c>
      <c r="C48" s="25">
        <v>190</v>
      </c>
      <c r="D48" s="140">
        <v>0</v>
      </c>
      <c r="E48" s="140"/>
      <c r="F48" s="140">
        <v>0</v>
      </c>
      <c r="G48" s="140">
        <v>0</v>
      </c>
      <c r="H48" s="140">
        <v>0</v>
      </c>
      <c r="I48" s="140">
        <v>0</v>
      </c>
      <c r="J48" s="140">
        <v>0</v>
      </c>
      <c r="K48" s="140">
        <f>H48-I48</f>
        <v>0</v>
      </c>
      <c r="L48" s="56">
        <v>0</v>
      </c>
      <c r="M48" s="3"/>
      <c r="N48" s="3"/>
    </row>
    <row r="49" spans="1:14" ht="18.75" customHeight="1">
      <c r="A49" s="41" t="s">
        <v>18</v>
      </c>
      <c r="B49" s="25">
        <v>2275</v>
      </c>
      <c r="C49" s="25">
        <v>200</v>
      </c>
      <c r="D49" s="140">
        <v>0</v>
      </c>
      <c r="E49" s="140"/>
      <c r="F49" s="140">
        <v>0</v>
      </c>
      <c r="G49" s="140">
        <v>0</v>
      </c>
      <c r="H49" s="140">
        <v>0</v>
      </c>
      <c r="I49" s="140">
        <v>0</v>
      </c>
      <c r="J49" s="140">
        <v>0</v>
      </c>
      <c r="K49" s="140">
        <f>H49-I49</f>
        <v>0</v>
      </c>
      <c r="L49" s="56">
        <v>0</v>
      </c>
      <c r="M49" s="3"/>
      <c r="N49" s="3"/>
    </row>
    <row r="50" spans="1:14" ht="18.75" customHeight="1">
      <c r="A50" s="41" t="s">
        <v>141</v>
      </c>
      <c r="B50" s="25">
        <v>2276</v>
      </c>
      <c r="C50" s="25">
        <v>210</v>
      </c>
      <c r="D50" s="140">
        <v>0</v>
      </c>
      <c r="E50" s="140"/>
      <c r="F50" s="140"/>
      <c r="G50" s="140"/>
      <c r="H50" s="140"/>
      <c r="I50" s="140"/>
      <c r="J50" s="140"/>
      <c r="K50" s="140"/>
      <c r="L50" s="56"/>
      <c r="M50" s="3"/>
      <c r="N50" s="3"/>
    </row>
    <row r="51" spans="1:14" s="10" customFormat="1" ht="26.25" customHeight="1">
      <c r="A51" s="43" t="s">
        <v>118</v>
      </c>
      <c r="B51" s="107">
        <v>2280</v>
      </c>
      <c r="C51" s="107">
        <v>220</v>
      </c>
      <c r="D51" s="136">
        <f>D52+D53</f>
        <v>0</v>
      </c>
      <c r="E51" s="136">
        <f aca="true" t="shared" si="7" ref="E51:K51">E52+E53</f>
        <v>0</v>
      </c>
      <c r="F51" s="136">
        <v>0</v>
      </c>
      <c r="G51" s="136">
        <f t="shared" si="7"/>
        <v>0</v>
      </c>
      <c r="H51" s="136">
        <f t="shared" si="7"/>
        <v>0</v>
      </c>
      <c r="I51" s="136">
        <f t="shared" si="7"/>
        <v>0</v>
      </c>
      <c r="J51" s="136">
        <f t="shared" si="7"/>
        <v>0</v>
      </c>
      <c r="K51" s="136">
        <f t="shared" si="7"/>
        <v>0</v>
      </c>
      <c r="L51" s="57">
        <v>0</v>
      </c>
      <c r="M51" s="9"/>
      <c r="N51" s="9"/>
    </row>
    <row r="52" spans="1:14" s="24" customFormat="1" ht="28.5">
      <c r="A52" s="44" t="s">
        <v>59</v>
      </c>
      <c r="B52" s="25">
        <v>2281</v>
      </c>
      <c r="C52" s="25">
        <v>230</v>
      </c>
      <c r="D52" s="140">
        <v>0</v>
      </c>
      <c r="E52" s="140"/>
      <c r="F52" s="140">
        <v>0</v>
      </c>
      <c r="G52" s="140">
        <v>0</v>
      </c>
      <c r="H52" s="140">
        <v>0</v>
      </c>
      <c r="I52" s="140">
        <v>0</v>
      </c>
      <c r="J52" s="140">
        <v>0</v>
      </c>
      <c r="K52" s="140">
        <v>0</v>
      </c>
      <c r="L52" s="56">
        <f>L55</f>
        <v>0</v>
      </c>
      <c r="M52" s="23"/>
      <c r="N52" s="23"/>
    </row>
    <row r="53" spans="1:14" s="24" customFormat="1" ht="32.25" customHeight="1">
      <c r="A53" s="44" t="s">
        <v>100</v>
      </c>
      <c r="B53" s="25">
        <v>2282</v>
      </c>
      <c r="C53" s="25">
        <v>240</v>
      </c>
      <c r="D53" s="140">
        <f>600000-600000</f>
        <v>0</v>
      </c>
      <c r="E53" s="140"/>
      <c r="F53" s="140">
        <f>600000-600000</f>
        <v>0</v>
      </c>
      <c r="G53" s="140">
        <v>0</v>
      </c>
      <c r="H53" s="140">
        <v>0</v>
      </c>
      <c r="I53" s="140">
        <v>0</v>
      </c>
      <c r="J53" s="140">
        <v>0</v>
      </c>
      <c r="K53" s="140">
        <v>0</v>
      </c>
      <c r="L53" s="56">
        <v>0</v>
      </c>
      <c r="M53" s="23"/>
      <c r="N53" s="23"/>
    </row>
    <row r="54" spans="1:14" ht="15.75" customHeight="1">
      <c r="A54" s="115" t="s">
        <v>119</v>
      </c>
      <c r="B54" s="105">
        <v>2400</v>
      </c>
      <c r="C54" s="105">
        <v>250</v>
      </c>
      <c r="D54" s="141">
        <f>D55+D56</f>
        <v>0</v>
      </c>
      <c r="E54" s="141">
        <f aca="true" t="shared" si="8" ref="E54:K54">E55+E56</f>
        <v>0</v>
      </c>
      <c r="F54" s="141">
        <f t="shared" si="8"/>
        <v>0</v>
      </c>
      <c r="G54" s="141">
        <f t="shared" si="8"/>
        <v>0</v>
      </c>
      <c r="H54" s="141">
        <f t="shared" si="8"/>
        <v>0</v>
      </c>
      <c r="I54" s="141">
        <f t="shared" si="8"/>
        <v>0</v>
      </c>
      <c r="J54" s="141">
        <f t="shared" si="8"/>
        <v>0</v>
      </c>
      <c r="K54" s="141">
        <f t="shared" si="8"/>
        <v>0</v>
      </c>
      <c r="L54" s="56">
        <v>0</v>
      </c>
      <c r="M54" s="3"/>
      <c r="N54" s="3"/>
    </row>
    <row r="55" spans="1:14" s="10" customFormat="1" ht="15" customHeight="1">
      <c r="A55" s="116" t="s">
        <v>120</v>
      </c>
      <c r="B55" s="107">
        <v>2410</v>
      </c>
      <c r="C55" s="107">
        <v>260</v>
      </c>
      <c r="D55" s="136">
        <f aca="true" t="shared" si="9" ref="D55:K55">D58</f>
        <v>0</v>
      </c>
      <c r="E55" s="136">
        <f t="shared" si="9"/>
        <v>0</v>
      </c>
      <c r="F55" s="136">
        <v>0</v>
      </c>
      <c r="G55" s="136">
        <f t="shared" si="9"/>
        <v>0</v>
      </c>
      <c r="H55" s="136">
        <f t="shared" si="9"/>
        <v>0</v>
      </c>
      <c r="I55" s="136">
        <f t="shared" si="9"/>
        <v>0</v>
      </c>
      <c r="J55" s="136">
        <f t="shared" si="9"/>
        <v>0</v>
      </c>
      <c r="K55" s="136">
        <f t="shared" si="9"/>
        <v>0</v>
      </c>
      <c r="L55" s="55">
        <f>SUM(L56:L58)</f>
        <v>0</v>
      </c>
      <c r="M55" s="9"/>
      <c r="N55" s="9"/>
    </row>
    <row r="56" spans="1:14" s="10" customFormat="1" ht="15">
      <c r="A56" s="116" t="s">
        <v>121</v>
      </c>
      <c r="B56" s="107">
        <v>2420</v>
      </c>
      <c r="C56" s="107">
        <v>270</v>
      </c>
      <c r="D56" s="136">
        <v>0</v>
      </c>
      <c r="E56" s="136"/>
      <c r="F56" s="136">
        <v>0</v>
      </c>
      <c r="G56" s="136">
        <v>0</v>
      </c>
      <c r="H56" s="136">
        <v>0</v>
      </c>
      <c r="I56" s="136">
        <v>0</v>
      </c>
      <c r="J56" s="136">
        <v>0</v>
      </c>
      <c r="K56" s="136">
        <v>0</v>
      </c>
      <c r="L56" s="56">
        <v>0</v>
      </c>
      <c r="M56" s="9"/>
      <c r="N56" s="9"/>
    </row>
    <row r="57" spans="1:14" s="10" customFormat="1" ht="15.75">
      <c r="A57" s="115" t="s">
        <v>122</v>
      </c>
      <c r="B57" s="105">
        <v>2600</v>
      </c>
      <c r="C57" s="105">
        <v>280</v>
      </c>
      <c r="D57" s="141">
        <f>D58+D59+D60</f>
        <v>0</v>
      </c>
      <c r="E57" s="141">
        <f aca="true" t="shared" si="10" ref="E57:K57">E58+E59+E60</f>
        <v>0</v>
      </c>
      <c r="F57" s="141">
        <f t="shared" si="10"/>
        <v>0</v>
      </c>
      <c r="G57" s="141">
        <f t="shared" si="10"/>
        <v>0</v>
      </c>
      <c r="H57" s="141">
        <f t="shared" si="10"/>
        <v>0</v>
      </c>
      <c r="I57" s="141">
        <f t="shared" si="10"/>
        <v>0</v>
      </c>
      <c r="J57" s="141">
        <f t="shared" si="10"/>
        <v>0</v>
      </c>
      <c r="K57" s="141">
        <f t="shared" si="10"/>
        <v>0</v>
      </c>
      <c r="L57" s="56">
        <v>0</v>
      </c>
      <c r="M57" s="9"/>
      <c r="N57" s="9"/>
    </row>
    <row r="58" spans="1:14" s="10" customFormat="1" ht="31.5" customHeight="1">
      <c r="A58" s="116" t="s">
        <v>134</v>
      </c>
      <c r="B58" s="107">
        <v>2610</v>
      </c>
      <c r="C58" s="107">
        <v>290</v>
      </c>
      <c r="D58" s="132">
        <v>0</v>
      </c>
      <c r="E58" s="132">
        <f aca="true" t="shared" si="11" ref="E58:L58">SUM(E59:E61)</f>
        <v>0</v>
      </c>
      <c r="F58" s="132"/>
      <c r="G58" s="132">
        <f t="shared" si="11"/>
        <v>0</v>
      </c>
      <c r="H58" s="132">
        <v>0</v>
      </c>
      <c r="I58" s="132">
        <v>0</v>
      </c>
      <c r="J58" s="132">
        <v>0</v>
      </c>
      <c r="K58" s="132">
        <f t="shared" si="11"/>
        <v>0</v>
      </c>
      <c r="L58" s="55">
        <f t="shared" si="11"/>
        <v>0</v>
      </c>
      <c r="M58" s="9"/>
      <c r="N58" s="9"/>
    </row>
    <row r="59" spans="1:14" ht="29.25" customHeight="1">
      <c r="A59" s="116" t="s">
        <v>26</v>
      </c>
      <c r="B59" s="107">
        <v>2620</v>
      </c>
      <c r="C59" s="107">
        <v>300</v>
      </c>
      <c r="D59" s="134">
        <v>0</v>
      </c>
      <c r="E59" s="134"/>
      <c r="F59" s="134">
        <v>0</v>
      </c>
      <c r="G59" s="134">
        <v>0</v>
      </c>
      <c r="H59" s="134">
        <v>0</v>
      </c>
      <c r="I59" s="134">
        <v>0</v>
      </c>
      <c r="J59" s="134">
        <v>0</v>
      </c>
      <c r="K59" s="134">
        <v>0</v>
      </c>
      <c r="L59" s="56">
        <v>0</v>
      </c>
      <c r="M59" s="3"/>
      <c r="N59" s="3"/>
    </row>
    <row r="60" spans="1:14" ht="30.75" customHeight="1">
      <c r="A60" s="116" t="s">
        <v>123</v>
      </c>
      <c r="B60" s="107">
        <v>2630</v>
      </c>
      <c r="C60" s="107">
        <v>310</v>
      </c>
      <c r="D60" s="134">
        <v>0</v>
      </c>
      <c r="E60" s="134"/>
      <c r="F60" s="134">
        <v>0</v>
      </c>
      <c r="G60" s="134">
        <v>0</v>
      </c>
      <c r="H60" s="134">
        <v>0</v>
      </c>
      <c r="I60" s="134">
        <v>0</v>
      </c>
      <c r="J60" s="134">
        <v>0</v>
      </c>
      <c r="K60" s="134">
        <f>H60-I60</f>
        <v>0</v>
      </c>
      <c r="L60" s="61">
        <v>0</v>
      </c>
      <c r="M60" s="3"/>
      <c r="N60" s="3"/>
    </row>
    <row r="61" spans="1:14" ht="19.5" customHeight="1">
      <c r="A61" s="109" t="s">
        <v>124</v>
      </c>
      <c r="B61" s="105">
        <v>2700</v>
      </c>
      <c r="C61" s="105">
        <v>320</v>
      </c>
      <c r="D61" s="141">
        <f>D62+D63+D64</f>
        <v>0</v>
      </c>
      <c r="E61" s="141">
        <f aca="true" t="shared" si="12" ref="E61:L61">E62+E63+E64</f>
        <v>0</v>
      </c>
      <c r="F61" s="141"/>
      <c r="G61" s="141">
        <f t="shared" si="12"/>
        <v>0</v>
      </c>
      <c r="H61" s="141">
        <f t="shared" si="12"/>
        <v>0</v>
      </c>
      <c r="I61" s="141">
        <f t="shared" si="12"/>
        <v>0</v>
      </c>
      <c r="J61" s="141">
        <f t="shared" si="12"/>
        <v>0</v>
      </c>
      <c r="K61" s="141">
        <f t="shared" si="12"/>
        <v>0</v>
      </c>
      <c r="L61" s="140">
        <f t="shared" si="12"/>
        <v>0</v>
      </c>
      <c r="M61" s="3"/>
      <c r="N61" s="3"/>
    </row>
    <row r="62" spans="1:14" s="10" customFormat="1" ht="17.25" customHeight="1">
      <c r="A62" s="112" t="s">
        <v>20</v>
      </c>
      <c r="B62" s="107">
        <v>2710</v>
      </c>
      <c r="C62" s="107">
        <v>330</v>
      </c>
      <c r="D62" s="136">
        <v>0</v>
      </c>
      <c r="E62" s="136"/>
      <c r="F62" s="136">
        <v>0</v>
      </c>
      <c r="G62" s="136">
        <v>0</v>
      </c>
      <c r="H62" s="136">
        <v>0</v>
      </c>
      <c r="I62" s="136">
        <v>0</v>
      </c>
      <c r="J62" s="136">
        <v>0</v>
      </c>
      <c r="K62" s="136">
        <f>H62-I62</f>
        <v>0</v>
      </c>
      <c r="L62" s="51">
        <v>0</v>
      </c>
      <c r="M62" s="9"/>
      <c r="N62" s="9"/>
    </row>
    <row r="63" spans="1:14" s="1" customFormat="1" ht="15" customHeight="1">
      <c r="A63" s="112" t="s">
        <v>41</v>
      </c>
      <c r="B63" s="107">
        <v>2720</v>
      </c>
      <c r="C63" s="107">
        <v>340</v>
      </c>
      <c r="D63" s="151">
        <v>0</v>
      </c>
      <c r="E63" s="151">
        <f>SUM(E64,E75,E76)</f>
        <v>0</v>
      </c>
      <c r="F63" s="151">
        <v>0</v>
      </c>
      <c r="G63" s="151">
        <f>SUM(G64,G75,G76)</f>
        <v>0</v>
      </c>
      <c r="H63" s="151">
        <v>0</v>
      </c>
      <c r="I63" s="151">
        <v>0</v>
      </c>
      <c r="J63" s="151">
        <v>0</v>
      </c>
      <c r="K63" s="136">
        <f>H63-I63</f>
        <v>0</v>
      </c>
      <c r="L63" s="58">
        <f>SUM(L64,L75,L76)</f>
        <v>0</v>
      </c>
      <c r="M63" s="12"/>
      <c r="N63" s="12"/>
    </row>
    <row r="64" spans="1:14" s="1" customFormat="1" ht="14.25" customHeight="1">
      <c r="A64" s="112" t="s">
        <v>125</v>
      </c>
      <c r="B64" s="107">
        <v>2730</v>
      </c>
      <c r="C64" s="107">
        <v>350</v>
      </c>
      <c r="D64" s="151">
        <v>0</v>
      </c>
      <c r="E64" s="151">
        <f aca="true" t="shared" si="13" ref="E64:L64">SUM(E65:E66,E70)</f>
        <v>0</v>
      </c>
      <c r="F64" s="151">
        <f t="shared" si="13"/>
        <v>0</v>
      </c>
      <c r="G64" s="151">
        <f t="shared" si="13"/>
        <v>0</v>
      </c>
      <c r="H64" s="151">
        <v>0</v>
      </c>
      <c r="I64" s="151">
        <v>0</v>
      </c>
      <c r="J64" s="151">
        <v>0</v>
      </c>
      <c r="K64" s="136">
        <f>H64-I64</f>
        <v>0</v>
      </c>
      <c r="L64" s="58">
        <f t="shared" si="13"/>
        <v>0</v>
      </c>
      <c r="M64" s="12"/>
      <c r="N64" s="12"/>
    </row>
    <row r="65" spans="1:14" s="10" customFormat="1" ht="15.75" customHeight="1">
      <c r="A65" s="109" t="s">
        <v>126</v>
      </c>
      <c r="B65" s="105">
        <v>2800</v>
      </c>
      <c r="C65" s="105">
        <v>360</v>
      </c>
      <c r="D65" s="141">
        <v>0</v>
      </c>
      <c r="E65" s="141"/>
      <c r="F65" s="141">
        <v>0</v>
      </c>
      <c r="G65" s="141">
        <v>0</v>
      </c>
      <c r="H65" s="141"/>
      <c r="I65" s="141"/>
      <c r="J65" s="141"/>
      <c r="K65" s="141">
        <v>0</v>
      </c>
      <c r="L65" s="51">
        <v>0</v>
      </c>
      <c r="M65" s="9"/>
      <c r="N65" s="9"/>
    </row>
    <row r="66" spans="1:14" s="10" customFormat="1" ht="15.75" customHeight="1">
      <c r="A66" s="118" t="s">
        <v>21</v>
      </c>
      <c r="B66" s="29">
        <v>3000</v>
      </c>
      <c r="C66" s="29">
        <v>370</v>
      </c>
      <c r="D66" s="131">
        <f>D67+D90</f>
        <v>0</v>
      </c>
      <c r="E66" s="131">
        <f aca="true" t="shared" si="14" ref="E66:K66">E67+E90</f>
        <v>0</v>
      </c>
      <c r="F66" s="131">
        <f t="shared" si="14"/>
        <v>0</v>
      </c>
      <c r="G66" s="131">
        <f t="shared" si="14"/>
        <v>0</v>
      </c>
      <c r="H66" s="131">
        <f t="shared" si="14"/>
        <v>0</v>
      </c>
      <c r="I66" s="131">
        <f t="shared" si="14"/>
        <v>0</v>
      </c>
      <c r="J66" s="131">
        <f t="shared" si="14"/>
        <v>0</v>
      </c>
      <c r="K66" s="131">
        <f t="shared" si="14"/>
        <v>0</v>
      </c>
      <c r="L66" s="51">
        <v>0</v>
      </c>
      <c r="M66" s="9"/>
      <c r="N66" s="9"/>
    </row>
    <row r="67" spans="1:14" ht="14.25" customHeight="1">
      <c r="A67" s="45" t="s">
        <v>22</v>
      </c>
      <c r="B67" s="29">
        <v>3100</v>
      </c>
      <c r="C67" s="29">
        <v>380</v>
      </c>
      <c r="D67" s="141">
        <f>D68+D69+D74+D78+D88+D89</f>
        <v>0</v>
      </c>
      <c r="E67" s="141">
        <f aca="true" t="shared" si="15" ref="E67:K67">E68+E69+E74+E78+E88+E89</f>
        <v>0</v>
      </c>
      <c r="F67" s="141">
        <f t="shared" si="15"/>
        <v>0</v>
      </c>
      <c r="G67" s="141">
        <f t="shared" si="15"/>
        <v>0</v>
      </c>
      <c r="H67" s="141">
        <f t="shared" si="15"/>
        <v>0</v>
      </c>
      <c r="I67" s="141">
        <f t="shared" si="15"/>
        <v>0</v>
      </c>
      <c r="J67" s="141">
        <f t="shared" si="15"/>
        <v>0</v>
      </c>
      <c r="K67" s="141">
        <f t="shared" si="15"/>
        <v>0</v>
      </c>
      <c r="L67" s="51">
        <v>0</v>
      </c>
      <c r="M67" s="3"/>
      <c r="N67" s="3"/>
    </row>
    <row r="68" spans="1:14" ht="30.75" customHeight="1">
      <c r="A68" s="116" t="s">
        <v>23</v>
      </c>
      <c r="B68" s="107">
        <v>3110</v>
      </c>
      <c r="C68" s="107">
        <v>390</v>
      </c>
      <c r="D68" s="139">
        <v>0</v>
      </c>
      <c r="E68" s="139"/>
      <c r="F68" s="139">
        <v>0</v>
      </c>
      <c r="G68" s="139">
        <v>0</v>
      </c>
      <c r="H68" s="139">
        <v>0</v>
      </c>
      <c r="I68" s="139">
        <v>0</v>
      </c>
      <c r="J68" s="139">
        <v>0</v>
      </c>
      <c r="K68" s="139">
        <v>0</v>
      </c>
      <c r="L68" s="54">
        <v>0</v>
      </c>
      <c r="M68" s="3"/>
      <c r="N68" s="3"/>
    </row>
    <row r="69" spans="1:14" ht="15" customHeight="1">
      <c r="A69" s="112" t="s">
        <v>24</v>
      </c>
      <c r="B69" s="107">
        <v>3120</v>
      </c>
      <c r="C69" s="107">
        <v>400</v>
      </c>
      <c r="D69" s="139">
        <f>D70+D72</f>
        <v>0</v>
      </c>
      <c r="E69" s="139">
        <f aca="true" t="shared" si="16" ref="E69:K69">E70+E72</f>
        <v>0</v>
      </c>
      <c r="F69" s="139">
        <f t="shared" si="16"/>
        <v>0</v>
      </c>
      <c r="G69" s="139">
        <f t="shared" si="16"/>
        <v>0</v>
      </c>
      <c r="H69" s="139">
        <f t="shared" si="16"/>
        <v>0</v>
      </c>
      <c r="I69" s="139">
        <f t="shared" si="16"/>
        <v>0</v>
      </c>
      <c r="J69" s="139">
        <f t="shared" si="16"/>
        <v>0</v>
      </c>
      <c r="K69" s="139">
        <f t="shared" si="16"/>
        <v>0</v>
      </c>
      <c r="L69" s="51">
        <v>0</v>
      </c>
      <c r="M69" s="3"/>
      <c r="N69" s="3"/>
    </row>
    <row r="70" spans="1:14" s="10" customFormat="1" ht="15">
      <c r="A70" s="117" t="s">
        <v>127</v>
      </c>
      <c r="B70" s="114">
        <v>3121</v>
      </c>
      <c r="C70" s="114">
        <v>410</v>
      </c>
      <c r="D70" s="171">
        <f aca="true" t="shared" si="17" ref="D70:L70">SUM(D71:D74)</f>
        <v>0</v>
      </c>
      <c r="E70" s="171">
        <f t="shared" si="17"/>
        <v>0</v>
      </c>
      <c r="F70" s="171">
        <f t="shared" si="17"/>
        <v>0</v>
      </c>
      <c r="G70" s="171">
        <f t="shared" si="17"/>
        <v>0</v>
      </c>
      <c r="H70" s="171">
        <f t="shared" si="17"/>
        <v>0</v>
      </c>
      <c r="I70" s="171">
        <f t="shared" si="17"/>
        <v>0</v>
      </c>
      <c r="J70" s="171">
        <f t="shared" si="17"/>
        <v>0</v>
      </c>
      <c r="K70" s="171">
        <f t="shared" si="17"/>
        <v>0</v>
      </c>
      <c r="L70" s="55">
        <f t="shared" si="17"/>
        <v>0</v>
      </c>
      <c r="M70" s="9"/>
      <c r="N70" s="9"/>
    </row>
    <row r="71" spans="1:14" ht="13.5" customHeight="1" hidden="1">
      <c r="A71" s="113" t="s">
        <v>27</v>
      </c>
      <c r="B71" s="114">
        <v>2122</v>
      </c>
      <c r="C71" s="114"/>
      <c r="D71" s="140">
        <v>0</v>
      </c>
      <c r="E71" s="140"/>
      <c r="F71" s="140">
        <v>0</v>
      </c>
      <c r="G71" s="140">
        <v>0</v>
      </c>
      <c r="H71" s="140">
        <v>0</v>
      </c>
      <c r="I71" s="140">
        <v>0</v>
      </c>
      <c r="J71" s="140">
        <v>0</v>
      </c>
      <c r="K71" s="140">
        <v>0</v>
      </c>
      <c r="L71" s="51">
        <v>0</v>
      </c>
      <c r="M71" s="3"/>
      <c r="N71" s="3"/>
    </row>
    <row r="72" spans="1:14" ht="14.25" customHeight="1">
      <c r="A72" s="119" t="s">
        <v>128</v>
      </c>
      <c r="B72" s="114">
        <v>3122</v>
      </c>
      <c r="C72" s="114">
        <v>420</v>
      </c>
      <c r="D72" s="140">
        <v>0</v>
      </c>
      <c r="E72" s="140"/>
      <c r="F72" s="140">
        <v>0</v>
      </c>
      <c r="G72" s="140">
        <v>0</v>
      </c>
      <c r="H72" s="140">
        <v>0</v>
      </c>
      <c r="I72" s="140">
        <v>0</v>
      </c>
      <c r="J72" s="140">
        <v>0</v>
      </c>
      <c r="K72" s="140">
        <v>0</v>
      </c>
      <c r="L72" s="51">
        <v>0</v>
      </c>
      <c r="M72" s="3"/>
      <c r="N72" s="3"/>
    </row>
    <row r="73" spans="1:14" ht="15" customHeight="1" hidden="1">
      <c r="A73" s="35"/>
      <c r="B73" s="36"/>
      <c r="C73" s="36"/>
      <c r="D73" s="140">
        <v>0</v>
      </c>
      <c r="E73" s="140"/>
      <c r="F73" s="140">
        <v>0</v>
      </c>
      <c r="G73" s="140">
        <v>0</v>
      </c>
      <c r="H73" s="140">
        <v>0</v>
      </c>
      <c r="I73" s="140">
        <v>0</v>
      </c>
      <c r="J73" s="140">
        <v>0</v>
      </c>
      <c r="K73" s="140">
        <v>0</v>
      </c>
      <c r="L73" s="51">
        <v>0</v>
      </c>
      <c r="M73" s="3"/>
      <c r="N73" s="3"/>
    </row>
    <row r="74" spans="1:14" ht="14.25" customHeight="1">
      <c r="A74" s="120" t="s">
        <v>77</v>
      </c>
      <c r="B74" s="107">
        <v>3130</v>
      </c>
      <c r="C74" s="107">
        <v>430</v>
      </c>
      <c r="D74" s="136">
        <f>D75+D77</f>
        <v>0</v>
      </c>
      <c r="E74" s="136">
        <f aca="true" t="shared" si="18" ref="E74:K74">E75+E77</f>
        <v>0</v>
      </c>
      <c r="F74" s="136">
        <f t="shared" si="18"/>
        <v>0</v>
      </c>
      <c r="G74" s="136">
        <f t="shared" si="18"/>
        <v>0</v>
      </c>
      <c r="H74" s="136">
        <f t="shared" si="18"/>
        <v>0</v>
      </c>
      <c r="I74" s="136">
        <f t="shared" si="18"/>
        <v>0</v>
      </c>
      <c r="J74" s="136">
        <f t="shared" si="18"/>
        <v>0</v>
      </c>
      <c r="K74" s="136">
        <f t="shared" si="18"/>
        <v>0</v>
      </c>
      <c r="L74" s="51">
        <v>0</v>
      </c>
      <c r="M74" s="3"/>
      <c r="N74" s="3"/>
    </row>
    <row r="75" spans="1:14" ht="15" customHeight="1">
      <c r="A75" s="40" t="s">
        <v>129</v>
      </c>
      <c r="B75" s="25">
        <v>3131</v>
      </c>
      <c r="C75" s="25">
        <v>440</v>
      </c>
      <c r="D75" s="140">
        <v>0</v>
      </c>
      <c r="E75" s="140"/>
      <c r="F75" s="140">
        <v>0</v>
      </c>
      <c r="G75" s="140">
        <v>0</v>
      </c>
      <c r="H75" s="140">
        <v>0</v>
      </c>
      <c r="I75" s="140">
        <v>0</v>
      </c>
      <c r="J75" s="140">
        <v>0</v>
      </c>
      <c r="K75" s="140">
        <v>0</v>
      </c>
      <c r="L75" s="56">
        <v>0</v>
      </c>
      <c r="M75" s="3"/>
      <c r="N75" s="3"/>
    </row>
    <row r="76" spans="1:14" ht="14.25" customHeight="1" hidden="1">
      <c r="A76" s="40" t="s">
        <v>78</v>
      </c>
      <c r="B76" s="25">
        <v>2132</v>
      </c>
      <c r="C76" s="25"/>
      <c r="D76" s="140">
        <v>0</v>
      </c>
      <c r="E76" s="140"/>
      <c r="F76" s="140">
        <v>0</v>
      </c>
      <c r="G76" s="140">
        <v>0</v>
      </c>
      <c r="H76" s="140">
        <v>0</v>
      </c>
      <c r="I76" s="140">
        <v>0</v>
      </c>
      <c r="J76" s="140">
        <v>0</v>
      </c>
      <c r="K76" s="140">
        <v>0</v>
      </c>
      <c r="L76" s="56">
        <v>0</v>
      </c>
      <c r="M76" s="3"/>
      <c r="N76" s="3"/>
    </row>
    <row r="77" spans="1:14" ht="15.75" customHeight="1">
      <c r="A77" s="40" t="s">
        <v>79</v>
      </c>
      <c r="B77" s="25">
        <v>3132</v>
      </c>
      <c r="C77" s="25">
        <v>450</v>
      </c>
      <c r="D77" s="170">
        <v>0</v>
      </c>
      <c r="E77" s="170"/>
      <c r="F77" s="170">
        <v>0</v>
      </c>
      <c r="G77" s="170">
        <v>0</v>
      </c>
      <c r="H77" s="170">
        <v>0</v>
      </c>
      <c r="I77" s="170">
        <v>0</v>
      </c>
      <c r="J77" s="170">
        <v>0</v>
      </c>
      <c r="K77" s="170">
        <v>0</v>
      </c>
      <c r="L77" s="60" t="s">
        <v>46</v>
      </c>
      <c r="M77" s="3"/>
      <c r="N77" s="3"/>
    </row>
    <row r="78" spans="1:14" ht="15.75" customHeight="1" thickBot="1">
      <c r="A78" s="120" t="s">
        <v>60</v>
      </c>
      <c r="B78" s="107">
        <v>3140</v>
      </c>
      <c r="C78" s="107">
        <v>460</v>
      </c>
      <c r="D78" s="209">
        <f>D79+D81+D87</f>
        <v>0</v>
      </c>
      <c r="E78" s="209">
        <f aca="true" t="shared" si="19" ref="E78:K78">E79+E81+E87</f>
        <v>0</v>
      </c>
      <c r="F78" s="209">
        <f t="shared" si="19"/>
        <v>0</v>
      </c>
      <c r="G78" s="209">
        <f t="shared" si="19"/>
        <v>0</v>
      </c>
      <c r="H78" s="209">
        <f t="shared" si="19"/>
        <v>0</v>
      </c>
      <c r="I78" s="209">
        <f t="shared" si="19"/>
        <v>0</v>
      </c>
      <c r="J78" s="209">
        <f t="shared" si="19"/>
        <v>0</v>
      </c>
      <c r="K78" s="209">
        <f t="shared" si="19"/>
        <v>0</v>
      </c>
      <c r="L78" s="34"/>
      <c r="M78" s="3"/>
      <c r="N78" s="3"/>
    </row>
    <row r="79" spans="1:12" ht="15" customHeight="1" thickTop="1">
      <c r="A79" s="40" t="s">
        <v>130</v>
      </c>
      <c r="B79" s="25">
        <v>3141</v>
      </c>
      <c r="C79" s="25">
        <v>470</v>
      </c>
      <c r="D79" s="195">
        <v>0</v>
      </c>
      <c r="E79" s="195">
        <v>0</v>
      </c>
      <c r="F79" s="195">
        <v>0</v>
      </c>
      <c r="G79" s="195">
        <v>0</v>
      </c>
      <c r="H79" s="195">
        <v>0</v>
      </c>
      <c r="I79" s="195">
        <v>0</v>
      </c>
      <c r="J79" s="195">
        <v>0</v>
      </c>
      <c r="K79" s="195">
        <v>0</v>
      </c>
      <c r="L79" s="50">
        <v>11</v>
      </c>
    </row>
    <row r="80" spans="1:12" ht="14.25" customHeight="1" hidden="1">
      <c r="A80" s="38" t="s">
        <v>61</v>
      </c>
      <c r="B80" s="25">
        <v>2142</v>
      </c>
      <c r="C80" s="25"/>
      <c r="D80" s="195"/>
      <c r="E80" s="195"/>
      <c r="F80" s="195"/>
      <c r="G80" s="195"/>
      <c r="H80" s="195"/>
      <c r="I80" s="195"/>
      <c r="J80" s="195"/>
      <c r="K80" s="195"/>
      <c r="L80" s="51">
        <v>0</v>
      </c>
    </row>
    <row r="81" spans="1:12" ht="18.75" customHeight="1">
      <c r="A81" s="38" t="s">
        <v>131</v>
      </c>
      <c r="B81" s="25">
        <v>3142</v>
      </c>
      <c r="C81" s="25">
        <v>480</v>
      </c>
      <c r="D81" s="195">
        <v>0</v>
      </c>
      <c r="E81" s="195">
        <v>0</v>
      </c>
      <c r="F81" s="195">
        <v>0</v>
      </c>
      <c r="G81" s="195">
        <v>0</v>
      </c>
      <c r="H81" s="195">
        <v>0</v>
      </c>
      <c r="I81" s="195">
        <v>0</v>
      </c>
      <c r="J81" s="195">
        <v>0</v>
      </c>
      <c r="K81" s="195">
        <v>0</v>
      </c>
      <c r="L81" s="51">
        <v>0</v>
      </c>
    </row>
    <row r="82" spans="1:14" ht="19.5" customHeight="1" hidden="1" thickTop="1">
      <c r="A82" s="38"/>
      <c r="B82" s="85"/>
      <c r="C82" s="85"/>
      <c r="D82" s="196"/>
      <c r="E82" s="196"/>
      <c r="F82" s="196"/>
      <c r="G82" s="196"/>
      <c r="H82" s="196"/>
      <c r="I82" s="196"/>
      <c r="J82" s="196"/>
      <c r="K82" s="196"/>
      <c r="L82" s="51">
        <v>0</v>
      </c>
      <c r="M82" s="6"/>
      <c r="N82" s="6"/>
    </row>
    <row r="83" spans="1:14" ht="19.5" customHeight="1" hidden="1">
      <c r="A83" s="38"/>
      <c r="B83" s="85"/>
      <c r="C83" s="85"/>
      <c r="D83" s="140">
        <v>0</v>
      </c>
      <c r="E83" s="140"/>
      <c r="F83" s="140">
        <v>0</v>
      </c>
      <c r="G83" s="140">
        <v>0</v>
      </c>
      <c r="H83" s="140">
        <v>0</v>
      </c>
      <c r="I83" s="140">
        <v>0</v>
      </c>
      <c r="J83" s="140">
        <v>0</v>
      </c>
      <c r="K83" s="140">
        <v>0</v>
      </c>
      <c r="L83" s="51">
        <v>0</v>
      </c>
      <c r="M83" s="3"/>
      <c r="N83" s="3"/>
    </row>
    <row r="84" spans="1:14" ht="18" customHeight="1" hidden="1">
      <c r="A84" s="38"/>
      <c r="B84" s="85"/>
      <c r="C84" s="85"/>
      <c r="D84" s="141">
        <v>0</v>
      </c>
      <c r="E84" s="141"/>
      <c r="F84" s="141">
        <v>0</v>
      </c>
      <c r="G84" s="141">
        <v>0</v>
      </c>
      <c r="H84" s="141">
        <v>0</v>
      </c>
      <c r="I84" s="141">
        <v>0</v>
      </c>
      <c r="J84" s="141">
        <v>0</v>
      </c>
      <c r="K84" s="141">
        <v>0</v>
      </c>
      <c r="L84" s="49">
        <v>0</v>
      </c>
      <c r="M84" s="3"/>
      <c r="N84" s="3"/>
    </row>
    <row r="85" spans="1:14" ht="14.25" customHeight="1" hidden="1">
      <c r="A85" s="38"/>
      <c r="B85" s="85"/>
      <c r="C85" s="85"/>
      <c r="D85" s="141">
        <v>0</v>
      </c>
      <c r="E85" s="141"/>
      <c r="F85" s="141">
        <v>0</v>
      </c>
      <c r="G85" s="141">
        <v>0</v>
      </c>
      <c r="H85" s="141">
        <v>0</v>
      </c>
      <c r="I85" s="141">
        <v>0</v>
      </c>
      <c r="J85" s="141">
        <v>0</v>
      </c>
      <c r="K85" s="141">
        <v>0</v>
      </c>
      <c r="L85" s="49">
        <v>0</v>
      </c>
      <c r="M85" s="3"/>
      <c r="N85" s="3"/>
    </row>
    <row r="86" spans="1:14" ht="15" customHeight="1" hidden="1">
      <c r="A86" s="33">
        <v>1</v>
      </c>
      <c r="B86" s="25">
        <v>2</v>
      </c>
      <c r="C86" s="25"/>
      <c r="D86" s="141">
        <v>0</v>
      </c>
      <c r="E86" s="141"/>
      <c r="F86" s="141">
        <v>0</v>
      </c>
      <c r="G86" s="141">
        <v>0</v>
      </c>
      <c r="H86" s="141">
        <v>0</v>
      </c>
      <c r="I86" s="141">
        <v>0</v>
      </c>
      <c r="J86" s="141">
        <v>0</v>
      </c>
      <c r="K86" s="141">
        <v>0</v>
      </c>
      <c r="L86" s="61">
        <f>SUM(L87,L105)</f>
        <v>0</v>
      </c>
      <c r="M86" s="3"/>
      <c r="N86" s="3"/>
    </row>
    <row r="87" spans="1:14" ht="15">
      <c r="A87" s="40" t="s">
        <v>62</v>
      </c>
      <c r="B87" s="25">
        <v>3143</v>
      </c>
      <c r="C87" s="25">
        <v>490</v>
      </c>
      <c r="D87" s="139">
        <v>0</v>
      </c>
      <c r="E87" s="139"/>
      <c r="F87" s="139">
        <v>0</v>
      </c>
      <c r="G87" s="139">
        <v>0</v>
      </c>
      <c r="H87" s="139">
        <v>0</v>
      </c>
      <c r="I87" s="139">
        <v>0</v>
      </c>
      <c r="J87" s="139">
        <v>0</v>
      </c>
      <c r="K87" s="139">
        <v>0</v>
      </c>
      <c r="L87" s="61">
        <f>SUM(L88,L95)</f>
        <v>0</v>
      </c>
      <c r="M87" s="3"/>
      <c r="N87" s="3"/>
    </row>
    <row r="88" spans="1:14" s="1" customFormat="1" ht="15">
      <c r="A88" s="120" t="s">
        <v>44</v>
      </c>
      <c r="B88" s="107">
        <v>3150</v>
      </c>
      <c r="C88" s="107">
        <v>500</v>
      </c>
      <c r="D88" s="139">
        <v>0</v>
      </c>
      <c r="E88" s="139"/>
      <c r="F88" s="139">
        <v>0</v>
      </c>
      <c r="G88" s="139">
        <v>0</v>
      </c>
      <c r="H88" s="139">
        <v>0</v>
      </c>
      <c r="I88" s="139">
        <v>0</v>
      </c>
      <c r="J88" s="139">
        <v>0</v>
      </c>
      <c r="K88" s="139">
        <v>0</v>
      </c>
      <c r="L88" s="62">
        <f>SUM(L89:L94)</f>
        <v>0</v>
      </c>
      <c r="M88" s="12"/>
      <c r="N88" s="12"/>
    </row>
    <row r="89" spans="1:14" s="1" customFormat="1" ht="15.75">
      <c r="A89" s="120" t="s">
        <v>63</v>
      </c>
      <c r="B89" s="107">
        <v>3160</v>
      </c>
      <c r="C89" s="107">
        <v>510</v>
      </c>
      <c r="D89" s="145">
        <f aca="true" t="shared" si="20" ref="D89:L89">SUM(D92,D108)</f>
        <v>0</v>
      </c>
      <c r="E89" s="145">
        <f t="shared" si="20"/>
        <v>0</v>
      </c>
      <c r="F89" s="145">
        <f t="shared" si="20"/>
        <v>0</v>
      </c>
      <c r="G89" s="145">
        <f t="shared" si="20"/>
        <v>0</v>
      </c>
      <c r="H89" s="145">
        <f t="shared" si="20"/>
        <v>0</v>
      </c>
      <c r="I89" s="145">
        <f t="shared" si="20"/>
        <v>0</v>
      </c>
      <c r="J89" s="145">
        <f t="shared" si="20"/>
        <v>0</v>
      </c>
      <c r="K89" s="145">
        <f t="shared" si="20"/>
        <v>0</v>
      </c>
      <c r="L89" s="58">
        <f t="shared" si="20"/>
        <v>0</v>
      </c>
      <c r="M89" s="12"/>
      <c r="N89" s="12"/>
    </row>
    <row r="90" spans="1:14" s="1" customFormat="1" ht="15.75" customHeight="1">
      <c r="A90" s="121" t="s">
        <v>28</v>
      </c>
      <c r="B90" s="105">
        <v>3200</v>
      </c>
      <c r="C90" s="105">
        <v>520</v>
      </c>
      <c r="D90" s="145">
        <f>D91+D92+D93+D94</f>
        <v>0</v>
      </c>
      <c r="E90" s="145">
        <f aca="true" t="shared" si="21" ref="E90:K90">E91+E92+E93+E94</f>
        <v>0</v>
      </c>
      <c r="F90" s="145">
        <f t="shared" si="21"/>
        <v>0</v>
      </c>
      <c r="G90" s="145">
        <f t="shared" si="21"/>
        <v>0</v>
      </c>
      <c r="H90" s="145">
        <f t="shared" si="21"/>
        <v>0</v>
      </c>
      <c r="I90" s="145">
        <f t="shared" si="21"/>
        <v>0</v>
      </c>
      <c r="J90" s="145">
        <f t="shared" si="21"/>
        <v>0</v>
      </c>
      <c r="K90" s="145">
        <f t="shared" si="21"/>
        <v>0</v>
      </c>
      <c r="L90" s="58"/>
      <c r="M90" s="12"/>
      <c r="N90" s="12"/>
    </row>
    <row r="91" spans="1:14" s="1" customFormat="1" ht="27.75" customHeight="1">
      <c r="A91" s="120" t="s">
        <v>64</v>
      </c>
      <c r="B91" s="107">
        <v>3210</v>
      </c>
      <c r="C91" s="107">
        <v>530</v>
      </c>
      <c r="D91" s="151">
        <f aca="true" t="shared" si="22" ref="D91:K91">SUM(D95,D110)</f>
        <v>0</v>
      </c>
      <c r="E91" s="151">
        <f t="shared" si="22"/>
        <v>0</v>
      </c>
      <c r="F91" s="151">
        <f t="shared" si="22"/>
        <v>0</v>
      </c>
      <c r="G91" s="151">
        <f t="shared" si="22"/>
        <v>0</v>
      </c>
      <c r="H91" s="151">
        <f t="shared" si="22"/>
        <v>0</v>
      </c>
      <c r="I91" s="151">
        <f t="shared" si="22"/>
        <v>0</v>
      </c>
      <c r="J91" s="151">
        <f t="shared" si="22"/>
        <v>0</v>
      </c>
      <c r="K91" s="151">
        <f t="shared" si="22"/>
        <v>0</v>
      </c>
      <c r="L91" s="58"/>
      <c r="M91" s="12"/>
      <c r="N91" s="12"/>
    </row>
    <row r="92" spans="1:14" s="14" customFormat="1" ht="28.5">
      <c r="A92" s="122" t="s">
        <v>43</v>
      </c>
      <c r="B92" s="107">
        <v>3220</v>
      </c>
      <c r="C92" s="107">
        <v>540</v>
      </c>
      <c r="D92" s="161">
        <f aca="true" t="shared" si="23" ref="D92:K92">SUM(D94,D104)</f>
        <v>0</v>
      </c>
      <c r="E92" s="161">
        <f t="shared" si="23"/>
        <v>0</v>
      </c>
      <c r="F92" s="161">
        <f t="shared" si="23"/>
        <v>0</v>
      </c>
      <c r="G92" s="161">
        <f t="shared" si="23"/>
        <v>0</v>
      </c>
      <c r="H92" s="161">
        <f t="shared" si="23"/>
        <v>0</v>
      </c>
      <c r="I92" s="161">
        <f t="shared" si="23"/>
        <v>0</v>
      </c>
      <c r="J92" s="161">
        <f t="shared" si="23"/>
        <v>0</v>
      </c>
      <c r="K92" s="161">
        <f t="shared" si="23"/>
        <v>0</v>
      </c>
      <c r="L92" s="51">
        <v>0</v>
      </c>
      <c r="M92" s="13"/>
      <c r="N92" s="13"/>
    </row>
    <row r="93" spans="1:14" s="14" customFormat="1" ht="28.5">
      <c r="A93" s="122" t="s">
        <v>132</v>
      </c>
      <c r="B93" s="107">
        <v>3230</v>
      </c>
      <c r="C93" s="107">
        <v>550</v>
      </c>
      <c r="D93" s="161">
        <v>0</v>
      </c>
      <c r="E93" s="161">
        <v>0</v>
      </c>
      <c r="F93" s="161">
        <v>0</v>
      </c>
      <c r="G93" s="161">
        <v>0</v>
      </c>
      <c r="H93" s="161">
        <v>0</v>
      </c>
      <c r="I93" s="161">
        <v>0</v>
      </c>
      <c r="J93" s="161">
        <v>0</v>
      </c>
      <c r="K93" s="161">
        <v>0</v>
      </c>
      <c r="L93" s="51"/>
      <c r="M93" s="13"/>
      <c r="N93" s="13"/>
    </row>
    <row r="94" spans="1:14" s="10" customFormat="1" ht="15">
      <c r="A94" s="122" t="s">
        <v>65</v>
      </c>
      <c r="B94" s="107">
        <v>3240</v>
      </c>
      <c r="C94" s="107">
        <v>560</v>
      </c>
      <c r="D94" s="146">
        <f aca="true" t="shared" si="24" ref="D94:K94">SUM(D95:D97)</f>
        <v>0</v>
      </c>
      <c r="E94" s="146">
        <f t="shared" si="24"/>
        <v>0</v>
      </c>
      <c r="F94" s="146">
        <f t="shared" si="24"/>
        <v>0</v>
      </c>
      <c r="G94" s="146">
        <f t="shared" si="24"/>
        <v>0</v>
      </c>
      <c r="H94" s="146">
        <f t="shared" si="24"/>
        <v>0</v>
      </c>
      <c r="I94" s="146">
        <f t="shared" si="24"/>
        <v>0</v>
      </c>
      <c r="J94" s="146">
        <f t="shared" si="24"/>
        <v>0</v>
      </c>
      <c r="K94" s="146">
        <f t="shared" si="24"/>
        <v>0</v>
      </c>
      <c r="L94" s="51">
        <v>0</v>
      </c>
      <c r="M94" s="9"/>
      <c r="N94" s="9"/>
    </row>
    <row r="95" spans="1:14" ht="15.75">
      <c r="A95" s="124" t="s">
        <v>29</v>
      </c>
      <c r="B95" s="29">
        <v>4100</v>
      </c>
      <c r="C95" s="29">
        <v>570</v>
      </c>
      <c r="D95" s="141">
        <f>D96</f>
        <v>0</v>
      </c>
      <c r="E95" s="141">
        <f aca="true" t="shared" si="25" ref="E95:K95">E96</f>
        <v>0</v>
      </c>
      <c r="F95" s="141">
        <f t="shared" si="25"/>
        <v>0</v>
      </c>
      <c r="G95" s="141">
        <f t="shared" si="25"/>
        <v>0</v>
      </c>
      <c r="H95" s="141">
        <f t="shared" si="25"/>
        <v>0</v>
      </c>
      <c r="I95" s="141">
        <f t="shared" si="25"/>
        <v>0</v>
      </c>
      <c r="J95" s="141">
        <f t="shared" si="25"/>
        <v>0</v>
      </c>
      <c r="K95" s="141">
        <f t="shared" si="25"/>
        <v>0</v>
      </c>
      <c r="L95" s="51">
        <v>0</v>
      </c>
      <c r="M95" s="3"/>
      <c r="N95" s="3"/>
    </row>
    <row r="96" spans="1:14" ht="17.25" customHeight="1">
      <c r="A96" s="39" t="s">
        <v>30</v>
      </c>
      <c r="B96" s="27">
        <v>4110</v>
      </c>
      <c r="C96" s="27">
        <v>580</v>
      </c>
      <c r="D96" s="136">
        <f>D97+D98+D99</f>
        <v>0</v>
      </c>
      <c r="E96" s="136">
        <f aca="true" t="shared" si="26" ref="E96:K96">E97+E98+E99</f>
        <v>0</v>
      </c>
      <c r="F96" s="136">
        <f t="shared" si="26"/>
        <v>0</v>
      </c>
      <c r="G96" s="136">
        <f t="shared" si="26"/>
        <v>0</v>
      </c>
      <c r="H96" s="136">
        <f t="shared" si="26"/>
        <v>0</v>
      </c>
      <c r="I96" s="136">
        <f t="shared" si="26"/>
        <v>0</v>
      </c>
      <c r="J96" s="136">
        <f t="shared" si="26"/>
        <v>0</v>
      </c>
      <c r="K96" s="136">
        <f t="shared" si="26"/>
        <v>0</v>
      </c>
      <c r="L96" s="51">
        <v>0</v>
      </c>
      <c r="M96" s="3"/>
      <c r="N96" s="3"/>
    </row>
    <row r="97" spans="1:14" ht="31.5" customHeight="1">
      <c r="A97" s="40" t="s">
        <v>31</v>
      </c>
      <c r="B97" s="25">
        <v>4111</v>
      </c>
      <c r="C97" s="25">
        <v>590</v>
      </c>
      <c r="D97" s="136">
        <v>0</v>
      </c>
      <c r="E97" s="136"/>
      <c r="F97" s="136">
        <v>0</v>
      </c>
      <c r="G97" s="136">
        <v>0</v>
      </c>
      <c r="H97" s="136">
        <v>0</v>
      </c>
      <c r="I97" s="136">
        <v>0</v>
      </c>
      <c r="J97" s="136">
        <v>0</v>
      </c>
      <c r="K97" s="136">
        <v>0</v>
      </c>
      <c r="L97" s="51">
        <v>0</v>
      </c>
      <c r="M97" s="3"/>
      <c r="N97" s="3"/>
    </row>
    <row r="98" spans="1:14" ht="18" customHeight="1">
      <c r="A98" s="40" t="s">
        <v>32</v>
      </c>
      <c r="B98" s="25">
        <v>4112</v>
      </c>
      <c r="C98" s="27">
        <v>600</v>
      </c>
      <c r="D98" s="136">
        <v>0</v>
      </c>
      <c r="E98" s="136">
        <v>0</v>
      </c>
      <c r="F98" s="136">
        <v>0</v>
      </c>
      <c r="G98" s="136">
        <v>0</v>
      </c>
      <c r="H98" s="136">
        <v>0</v>
      </c>
      <c r="I98" s="136">
        <v>0</v>
      </c>
      <c r="J98" s="136">
        <v>0</v>
      </c>
      <c r="K98" s="136">
        <v>0</v>
      </c>
      <c r="L98" s="93"/>
      <c r="M98" s="3"/>
      <c r="N98" s="3"/>
    </row>
    <row r="99" spans="1:14" ht="15.75" customHeight="1">
      <c r="A99" s="40" t="s">
        <v>33</v>
      </c>
      <c r="B99" s="25">
        <v>4113</v>
      </c>
      <c r="C99" s="25">
        <v>610</v>
      </c>
      <c r="D99" s="136">
        <v>0</v>
      </c>
      <c r="E99" s="136">
        <v>0</v>
      </c>
      <c r="F99" s="136">
        <v>0</v>
      </c>
      <c r="G99" s="136">
        <v>0</v>
      </c>
      <c r="H99" s="136">
        <v>0</v>
      </c>
      <c r="I99" s="136">
        <v>0</v>
      </c>
      <c r="J99" s="136">
        <v>0</v>
      </c>
      <c r="K99" s="136">
        <v>0</v>
      </c>
      <c r="L99" s="93"/>
      <c r="M99" s="3"/>
      <c r="N99" s="3"/>
    </row>
    <row r="100" spans="1:14" ht="20.25" customHeight="1" hidden="1">
      <c r="A100" s="120" t="s">
        <v>86</v>
      </c>
      <c r="B100" s="107">
        <v>4120</v>
      </c>
      <c r="C100" s="25">
        <v>600</v>
      </c>
      <c r="D100" s="134">
        <v>0</v>
      </c>
      <c r="E100" s="134">
        <v>0</v>
      </c>
      <c r="F100" s="134">
        <v>0</v>
      </c>
      <c r="G100" s="134">
        <v>0</v>
      </c>
      <c r="H100" s="134">
        <v>0</v>
      </c>
      <c r="I100" s="134">
        <v>0</v>
      </c>
      <c r="J100" s="134">
        <v>0</v>
      </c>
      <c r="K100" s="134">
        <v>0</v>
      </c>
      <c r="L100" s="93"/>
      <c r="M100" s="3"/>
      <c r="N100" s="3"/>
    </row>
    <row r="101" spans="1:14" ht="15" customHeight="1" hidden="1">
      <c r="A101" s="125" t="s">
        <v>34</v>
      </c>
      <c r="B101" s="114">
        <v>4121</v>
      </c>
      <c r="C101" s="25">
        <v>610</v>
      </c>
      <c r="D101" s="134">
        <v>0</v>
      </c>
      <c r="E101" s="134">
        <v>0</v>
      </c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93"/>
      <c r="M101" s="3"/>
      <c r="N101" s="3"/>
    </row>
    <row r="102" spans="1:14" ht="17.25" customHeight="1" hidden="1">
      <c r="A102" s="125" t="s">
        <v>87</v>
      </c>
      <c r="B102" s="114">
        <v>4122</v>
      </c>
      <c r="C102" s="107"/>
      <c r="D102" s="175">
        <v>0</v>
      </c>
      <c r="E102" s="175">
        <v>0</v>
      </c>
      <c r="F102" s="175">
        <v>0</v>
      </c>
      <c r="G102" s="175">
        <v>0</v>
      </c>
      <c r="H102" s="175">
        <v>0</v>
      </c>
      <c r="I102" s="175">
        <v>0</v>
      </c>
      <c r="J102" s="175">
        <v>0</v>
      </c>
      <c r="K102" s="175">
        <v>0</v>
      </c>
      <c r="L102" s="93"/>
      <c r="M102" s="3"/>
      <c r="N102" s="3"/>
    </row>
    <row r="103" spans="1:14" ht="16.5" customHeight="1" hidden="1">
      <c r="A103" s="125" t="s">
        <v>36</v>
      </c>
      <c r="B103" s="114">
        <v>4123</v>
      </c>
      <c r="C103" s="114"/>
      <c r="D103" s="143">
        <f aca="true" t="shared" si="27" ref="D103:K103">SUM(D104:D106)</f>
        <v>0</v>
      </c>
      <c r="E103" s="143">
        <f t="shared" si="27"/>
        <v>0</v>
      </c>
      <c r="F103" s="143">
        <f t="shared" si="27"/>
        <v>0</v>
      </c>
      <c r="G103" s="143">
        <f t="shared" si="27"/>
        <v>0</v>
      </c>
      <c r="H103" s="143">
        <f t="shared" si="27"/>
        <v>0</v>
      </c>
      <c r="I103" s="143">
        <f t="shared" si="27"/>
        <v>0</v>
      </c>
      <c r="J103" s="143">
        <f t="shared" si="27"/>
        <v>0</v>
      </c>
      <c r="K103" s="143">
        <f t="shared" si="27"/>
        <v>0</v>
      </c>
      <c r="L103" s="93"/>
      <c r="M103" s="3"/>
      <c r="N103" s="3"/>
    </row>
    <row r="104" spans="1:14" s="10" customFormat="1" ht="18" customHeight="1" thickBot="1">
      <c r="A104" s="124" t="s">
        <v>37</v>
      </c>
      <c r="B104" s="105">
        <v>4200</v>
      </c>
      <c r="C104" s="105">
        <v>620</v>
      </c>
      <c r="D104" s="131">
        <f>D105</f>
        <v>0</v>
      </c>
      <c r="E104" s="131">
        <f aca="true" t="shared" si="28" ref="E104:K104">E105</f>
        <v>0</v>
      </c>
      <c r="F104" s="131">
        <f t="shared" si="28"/>
        <v>0</v>
      </c>
      <c r="G104" s="131">
        <f t="shared" si="28"/>
        <v>0</v>
      </c>
      <c r="H104" s="131">
        <f t="shared" si="28"/>
        <v>0</v>
      </c>
      <c r="I104" s="131">
        <f t="shared" si="28"/>
        <v>0</v>
      </c>
      <c r="J104" s="131">
        <f t="shared" si="28"/>
        <v>0</v>
      </c>
      <c r="K104" s="131">
        <f t="shared" si="28"/>
        <v>0</v>
      </c>
      <c r="L104" s="64">
        <v>0</v>
      </c>
      <c r="M104" s="9"/>
      <c r="N104" s="9"/>
    </row>
    <row r="105" spans="1:14" ht="14.25" customHeight="1">
      <c r="A105" s="86" t="s">
        <v>38</v>
      </c>
      <c r="B105" s="27">
        <v>4210</v>
      </c>
      <c r="C105" s="27">
        <v>630</v>
      </c>
      <c r="D105" s="162">
        <v>0</v>
      </c>
      <c r="E105" s="162"/>
      <c r="F105" s="162">
        <v>0</v>
      </c>
      <c r="G105" s="162">
        <v>0</v>
      </c>
      <c r="H105" s="162">
        <v>0</v>
      </c>
      <c r="I105" s="162">
        <v>0</v>
      </c>
      <c r="J105" s="162">
        <v>0</v>
      </c>
      <c r="K105" s="162">
        <v>0</v>
      </c>
      <c r="L105" s="7"/>
      <c r="M105" s="3"/>
      <c r="N105" s="3"/>
    </row>
    <row r="106" spans="1:14" ht="18.75" customHeight="1" hidden="1">
      <c r="A106" s="126" t="s">
        <v>39</v>
      </c>
      <c r="B106" s="27">
        <v>4220</v>
      </c>
      <c r="C106" s="114"/>
      <c r="D106" s="153"/>
      <c r="E106" s="153"/>
      <c r="F106" s="153"/>
      <c r="G106" s="153"/>
      <c r="H106" s="153"/>
      <c r="I106" s="153"/>
      <c r="J106" s="153"/>
      <c r="K106" s="153"/>
      <c r="L106" s="7"/>
      <c r="M106" s="3"/>
      <c r="N106" s="3"/>
    </row>
    <row r="107" spans="1:14" ht="18.75" customHeight="1" hidden="1">
      <c r="A107" s="181"/>
      <c r="B107" s="114"/>
      <c r="C107" s="186"/>
      <c r="D107" s="153"/>
      <c r="E107" s="153"/>
      <c r="F107" s="153"/>
      <c r="G107" s="153"/>
      <c r="H107" s="153"/>
      <c r="I107" s="153"/>
      <c r="J107" s="153"/>
      <c r="K107" s="153"/>
      <c r="L107" s="7"/>
      <c r="M107" s="3"/>
      <c r="N107" s="3"/>
    </row>
    <row r="108" spans="1:14" s="1" customFormat="1" ht="21" customHeight="1" hidden="1">
      <c r="A108" s="37"/>
      <c r="B108" s="82"/>
      <c r="C108" s="27"/>
      <c r="D108" s="154">
        <f aca="true" t="shared" si="29" ref="D108:K108">SUM(D109:D110)</f>
        <v>0</v>
      </c>
      <c r="E108" s="154">
        <f t="shared" si="29"/>
        <v>0</v>
      </c>
      <c r="F108" s="154">
        <f t="shared" si="29"/>
        <v>0</v>
      </c>
      <c r="G108" s="154">
        <f t="shared" si="29"/>
        <v>0</v>
      </c>
      <c r="H108" s="154">
        <f t="shared" si="29"/>
        <v>0</v>
      </c>
      <c r="I108" s="154">
        <f t="shared" si="29"/>
        <v>0</v>
      </c>
      <c r="J108" s="154">
        <f t="shared" si="29"/>
        <v>0</v>
      </c>
      <c r="K108" s="154">
        <f t="shared" si="29"/>
        <v>0</v>
      </c>
      <c r="L108" s="11"/>
      <c r="M108" s="12"/>
      <c r="N108" s="12"/>
    </row>
    <row r="109" spans="1:14" s="10" customFormat="1" ht="23.25" customHeight="1" hidden="1">
      <c r="A109" s="21"/>
      <c r="B109" s="81"/>
      <c r="C109" s="114"/>
      <c r="D109" s="155"/>
      <c r="E109" s="155"/>
      <c r="F109" s="155"/>
      <c r="G109" s="155"/>
      <c r="H109" s="155"/>
      <c r="I109" s="155"/>
      <c r="J109" s="155"/>
      <c r="K109" s="155"/>
      <c r="L109" s="8"/>
      <c r="M109" s="9"/>
      <c r="N109" s="9"/>
    </row>
    <row r="110" spans="1:14" s="10" customFormat="1" ht="20.25" customHeight="1" hidden="1">
      <c r="A110" s="20"/>
      <c r="B110" s="81"/>
      <c r="C110" s="81"/>
      <c r="D110" s="155"/>
      <c r="E110" s="155"/>
      <c r="F110" s="155"/>
      <c r="G110" s="155"/>
      <c r="H110" s="155"/>
      <c r="I110" s="155"/>
      <c r="J110" s="155"/>
      <c r="K110" s="155"/>
      <c r="L110" s="8"/>
      <c r="M110" s="9"/>
      <c r="N110" s="9"/>
    </row>
    <row r="111" spans="1:14" s="15" customFormat="1" ht="24.75" customHeight="1" hidden="1">
      <c r="A111" s="22"/>
      <c r="B111" s="16"/>
      <c r="C111" s="81"/>
      <c r="D111" s="156"/>
      <c r="E111" s="156"/>
      <c r="F111" s="156"/>
      <c r="G111" s="156"/>
      <c r="H111" s="156"/>
      <c r="I111" s="156"/>
      <c r="J111" s="156"/>
      <c r="K111" s="156"/>
      <c r="L111" s="17"/>
      <c r="M111" s="18"/>
      <c r="N111" s="18"/>
    </row>
    <row r="112" spans="1:13" ht="21.75" customHeight="1" hidden="1" thickBot="1">
      <c r="A112" s="87"/>
      <c r="B112" s="27"/>
      <c r="C112" s="81"/>
      <c r="D112" s="159">
        <v>0</v>
      </c>
      <c r="E112" s="159"/>
      <c r="F112" s="159">
        <v>0</v>
      </c>
      <c r="G112" s="159">
        <v>0</v>
      </c>
      <c r="H112" s="159">
        <v>0</v>
      </c>
      <c r="I112" s="159">
        <v>0</v>
      </c>
      <c r="J112" s="159">
        <v>0</v>
      </c>
      <c r="K112" s="159">
        <v>0</v>
      </c>
      <c r="L112" s="17"/>
      <c r="M112" s="18"/>
    </row>
    <row r="113" spans="1:11" ht="13.5" customHeight="1" hidden="1">
      <c r="A113" s="87"/>
      <c r="B113" s="27"/>
      <c r="C113" s="16"/>
      <c r="D113" s="160"/>
      <c r="E113" s="160"/>
      <c r="F113" s="160"/>
      <c r="G113" s="160"/>
      <c r="H113" s="160"/>
      <c r="I113" s="160"/>
      <c r="J113" s="160"/>
      <c r="K113" s="160"/>
    </row>
    <row r="114" spans="1:11" ht="16.5" customHeight="1">
      <c r="A114" s="182" t="s">
        <v>45</v>
      </c>
      <c r="B114" s="183">
        <v>5000</v>
      </c>
      <c r="C114" s="27">
        <v>640</v>
      </c>
      <c r="D114" s="131" t="s">
        <v>84</v>
      </c>
      <c r="E114" s="131">
        <v>570768</v>
      </c>
      <c r="F114" s="171"/>
      <c r="G114" s="131" t="s">
        <v>84</v>
      </c>
      <c r="H114" s="131" t="s">
        <v>84</v>
      </c>
      <c r="I114" s="131" t="s">
        <v>84</v>
      </c>
      <c r="J114" s="131" t="s">
        <v>84</v>
      </c>
      <c r="K114" s="131" t="s">
        <v>84</v>
      </c>
    </row>
    <row r="115" spans="1:11" ht="16.5" customHeight="1">
      <c r="A115" s="85" t="s">
        <v>81</v>
      </c>
      <c r="B115" s="25">
        <v>9000</v>
      </c>
      <c r="C115" s="27">
        <v>650</v>
      </c>
      <c r="D115" s="153">
        <v>0</v>
      </c>
      <c r="E115" s="153">
        <v>0</v>
      </c>
      <c r="F115" s="153">
        <v>0</v>
      </c>
      <c r="G115" s="153">
        <v>0</v>
      </c>
      <c r="H115" s="153">
        <v>0</v>
      </c>
      <c r="I115" s="153">
        <v>0</v>
      </c>
      <c r="J115" s="153">
        <v>0</v>
      </c>
      <c r="K115" s="153">
        <v>0</v>
      </c>
    </row>
    <row r="116" spans="1:11" ht="14.25">
      <c r="A116" s="28"/>
      <c r="B116" s="66"/>
      <c r="C116" s="188"/>
      <c r="D116" s="24"/>
      <c r="E116" s="24"/>
      <c r="F116" s="24"/>
      <c r="G116" s="24"/>
      <c r="H116" s="24"/>
      <c r="I116" s="24"/>
      <c r="J116" s="24"/>
      <c r="K116" s="24"/>
    </row>
    <row r="117" ht="12.75" customHeight="1">
      <c r="A117" s="130" t="s">
        <v>97</v>
      </c>
    </row>
    <row r="118" ht="12.75" customHeight="1">
      <c r="A118" s="130"/>
    </row>
    <row r="119" ht="12.75" customHeight="1">
      <c r="A119" s="130"/>
    </row>
    <row r="120" spans="1:9" ht="15.75">
      <c r="A120" s="30" t="s">
        <v>110</v>
      </c>
      <c r="B120" s="48"/>
      <c r="C120" s="48"/>
      <c r="D120" s="31"/>
      <c r="E120" s="31"/>
      <c r="F120" s="31"/>
      <c r="G120" s="48"/>
      <c r="H120" s="48" t="s">
        <v>82</v>
      </c>
      <c r="I120" s="48"/>
    </row>
    <row r="121" spans="1:13" ht="15">
      <c r="A121" s="31"/>
      <c r="B121" s="254" t="s">
        <v>40</v>
      </c>
      <c r="C121" s="254"/>
      <c r="D121" s="31"/>
      <c r="E121" s="31"/>
      <c r="F121" s="31"/>
      <c r="G121" s="254" t="s">
        <v>101</v>
      </c>
      <c r="H121" s="254"/>
      <c r="I121" s="254"/>
      <c r="J121" s="255"/>
      <c r="K121" s="255"/>
      <c r="L121" s="255"/>
      <c r="M121" s="255"/>
    </row>
    <row r="122" spans="1:9" ht="15">
      <c r="A122" s="31"/>
      <c r="B122" s="31"/>
      <c r="C122" s="31"/>
      <c r="D122" s="31"/>
      <c r="E122" s="31"/>
      <c r="F122" s="31"/>
      <c r="G122" s="31"/>
      <c r="H122" s="31"/>
      <c r="I122" s="31"/>
    </row>
    <row r="123" spans="1:9" ht="15.75">
      <c r="A123" s="30" t="s">
        <v>69</v>
      </c>
      <c r="B123" s="48"/>
      <c r="C123" s="48"/>
      <c r="D123" s="31"/>
      <c r="E123" s="31"/>
      <c r="F123" s="31"/>
      <c r="G123" s="48"/>
      <c r="H123" s="48" t="s">
        <v>105</v>
      </c>
      <c r="I123" s="48"/>
    </row>
    <row r="124" spans="1:13" ht="15">
      <c r="A124" s="31"/>
      <c r="B124" s="254" t="s">
        <v>40</v>
      </c>
      <c r="C124" s="254"/>
      <c r="D124" s="31"/>
      <c r="E124" s="31"/>
      <c r="F124" s="31"/>
      <c r="G124" s="254" t="s">
        <v>102</v>
      </c>
      <c r="H124" s="254"/>
      <c r="I124" s="254"/>
      <c r="J124" s="255"/>
      <c r="K124" s="255"/>
      <c r="L124" s="255"/>
      <c r="M124" s="255"/>
    </row>
    <row r="126" ht="12.75">
      <c r="A126" t="s">
        <v>194</v>
      </c>
    </row>
    <row r="129" ht="12.75">
      <c r="A129" s="223"/>
    </row>
  </sheetData>
  <sheetProtection/>
  <mergeCells count="28">
    <mergeCell ref="H2:L4"/>
    <mergeCell ref="A16:I16"/>
    <mergeCell ref="D21:D22"/>
    <mergeCell ref="G121:I121"/>
    <mergeCell ref="I21:I22"/>
    <mergeCell ref="C21:C22"/>
    <mergeCell ref="F17:I17"/>
    <mergeCell ref="A21:A22"/>
    <mergeCell ref="G124:I124"/>
    <mergeCell ref="A6:K6"/>
    <mergeCell ref="G21:G22"/>
    <mergeCell ref="J121:M121"/>
    <mergeCell ref="B124:C124"/>
    <mergeCell ref="J124:M124"/>
    <mergeCell ref="J21:J22"/>
    <mergeCell ref="H21:H22"/>
    <mergeCell ref="A17:D17"/>
    <mergeCell ref="A7:L7"/>
    <mergeCell ref="I1:K1"/>
    <mergeCell ref="L21:L22"/>
    <mergeCell ref="E21:E22"/>
    <mergeCell ref="L1:M1"/>
    <mergeCell ref="B121:C121"/>
    <mergeCell ref="B21:B22"/>
    <mergeCell ref="F21:F22"/>
    <mergeCell ref="A5:K5"/>
    <mergeCell ref="A12:I12"/>
    <mergeCell ref="K21:K22"/>
  </mergeCells>
  <printOptions horizontalCentered="1"/>
  <pageMargins left="0.5905511811023623" right="0.1968503937007874" top="0.7086614173228347" bottom="0.1968503937007874" header="0.4330708661417323" footer="0.15748031496062992"/>
  <pageSetup fitToHeight="3" fitToWidth="1" horizontalDpi="300" verticalDpi="300" orientation="landscape" paperSize="9" scale="76" r:id="rId1"/>
  <rowBreaks count="2" manualBreakCount="2">
    <brk id="53" max="11" man="1"/>
    <brk id="94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9"/>
  <sheetViews>
    <sheetView view="pageBreakPreview" zoomScaleSheetLayoutView="100" zoomScalePageLayoutView="0" workbookViewId="0" topLeftCell="A78">
      <selection activeCell="A126" sqref="A126"/>
    </sheetView>
  </sheetViews>
  <sheetFormatPr defaultColWidth="9.00390625" defaultRowHeight="12.75"/>
  <cols>
    <col min="1" max="1" width="55.25390625" style="0" customWidth="1"/>
    <col min="2" max="2" width="15.25390625" style="0" customWidth="1"/>
    <col min="3" max="3" width="8.125" style="0" customWidth="1"/>
    <col min="4" max="4" width="17.125" style="0" customWidth="1"/>
    <col min="5" max="5" width="13.375" style="0" hidden="1" customWidth="1"/>
    <col min="6" max="6" width="16.625" style="0" customWidth="1"/>
    <col min="7" max="7" width="13.75390625" style="0" customWidth="1"/>
    <col min="8" max="9" width="16.375" style="0" customWidth="1"/>
    <col min="10" max="10" width="16.125" style="0" hidden="1" customWidth="1"/>
    <col min="11" max="11" width="16.25390625" style="0" customWidth="1"/>
    <col min="12" max="12" width="13.75390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253" t="s">
        <v>142</v>
      </c>
      <c r="J1" s="253"/>
      <c r="K1" s="253"/>
      <c r="L1" s="250"/>
      <c r="M1" s="250"/>
    </row>
    <row r="2" spans="8:15" ht="12.75" customHeight="1">
      <c r="H2" s="251" t="s">
        <v>144</v>
      </c>
      <c r="I2" s="251"/>
      <c r="J2" s="251"/>
      <c r="K2" s="251"/>
      <c r="L2" s="251"/>
      <c r="M2" s="5"/>
      <c r="N2" s="2"/>
      <c r="O2" s="2"/>
    </row>
    <row r="3" spans="7:15" ht="12.75">
      <c r="G3" s="5"/>
      <c r="H3" s="251"/>
      <c r="I3" s="251"/>
      <c r="J3" s="251"/>
      <c r="K3" s="251"/>
      <c r="L3" s="251"/>
      <c r="M3" s="5"/>
      <c r="N3" s="2"/>
      <c r="O3" s="2"/>
    </row>
    <row r="4" spans="7:13" ht="42.75" customHeight="1">
      <c r="G4" s="5"/>
      <c r="H4" s="251"/>
      <c r="I4" s="251"/>
      <c r="J4" s="251"/>
      <c r="K4" s="251"/>
      <c r="L4" s="251"/>
      <c r="M4" s="5"/>
    </row>
    <row r="5" spans="1:13" ht="14.25" customHeight="1">
      <c r="A5" s="252" t="s">
        <v>0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M5" s="5"/>
    </row>
    <row r="6" spans="1:11" ht="15.75">
      <c r="A6" s="256" t="s">
        <v>99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</row>
    <row r="7" spans="1:12" ht="15.75">
      <c r="A7" s="248"/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</row>
    <row r="8" spans="9:11" ht="12.75">
      <c r="I8" s="98"/>
      <c r="J8" s="3"/>
      <c r="K8" s="6"/>
    </row>
    <row r="9" spans="9:11" ht="12.75">
      <c r="I9" s="98"/>
      <c r="K9" s="6" t="s">
        <v>4</v>
      </c>
    </row>
    <row r="10" spans="1:11" ht="12.75">
      <c r="A10" s="225" t="s">
        <v>174</v>
      </c>
      <c r="B10" s="225"/>
      <c r="C10" s="225"/>
      <c r="D10" s="225"/>
      <c r="E10" s="225"/>
      <c r="F10" s="225"/>
      <c r="G10" s="225"/>
      <c r="H10" s="225"/>
      <c r="I10" s="225"/>
      <c r="J10" t="s">
        <v>1</v>
      </c>
      <c r="K10" s="46" t="s">
        <v>67</v>
      </c>
    </row>
    <row r="11" spans="1:11" ht="12.75">
      <c r="A11" s="225" t="s">
        <v>175</v>
      </c>
      <c r="B11" s="225"/>
      <c r="C11" s="225"/>
      <c r="D11" s="225"/>
      <c r="E11" s="225"/>
      <c r="F11" s="225"/>
      <c r="G11" s="225"/>
      <c r="H11" s="225"/>
      <c r="I11" s="225"/>
      <c r="J11" t="s">
        <v>2</v>
      </c>
      <c r="K11" s="47">
        <v>3510136600</v>
      </c>
    </row>
    <row r="12" spans="1:11" ht="12.75" customHeight="1" hidden="1">
      <c r="A12" s="241" t="s">
        <v>68</v>
      </c>
      <c r="B12" s="241"/>
      <c r="C12" s="241"/>
      <c r="D12" s="241"/>
      <c r="E12" s="241"/>
      <c r="F12" s="241"/>
      <c r="G12" s="241"/>
      <c r="H12" s="241"/>
      <c r="I12" s="241"/>
      <c r="J12" t="s">
        <v>3</v>
      </c>
      <c r="K12" s="47"/>
    </row>
    <row r="13" spans="1:11" ht="12.75">
      <c r="A13" s="129" t="s">
        <v>161</v>
      </c>
      <c r="B13" s="129"/>
      <c r="C13" s="129"/>
      <c r="D13" s="129"/>
      <c r="E13" s="129"/>
      <c r="F13" s="129"/>
      <c r="G13" s="129"/>
      <c r="H13" s="129"/>
      <c r="I13" s="129"/>
      <c r="J13" t="s">
        <v>91</v>
      </c>
      <c r="K13" s="47">
        <v>420</v>
      </c>
    </row>
    <row r="14" spans="1:11" ht="12.75">
      <c r="A14" s="263" t="s">
        <v>162</v>
      </c>
      <c r="B14" s="263"/>
      <c r="C14" s="263"/>
      <c r="D14" s="263"/>
      <c r="E14" s="263"/>
      <c r="F14" s="263"/>
      <c r="G14" s="263"/>
      <c r="H14" s="263"/>
      <c r="I14" s="263"/>
      <c r="K14" s="3"/>
    </row>
    <row r="15" spans="1:33" ht="12.75">
      <c r="A15" s="225" t="s">
        <v>164</v>
      </c>
      <c r="B15" s="225"/>
      <c r="C15" s="225"/>
      <c r="D15" s="225"/>
      <c r="E15" s="225"/>
      <c r="F15" s="225"/>
      <c r="G15" s="225"/>
      <c r="H15" s="225"/>
      <c r="I15" s="225"/>
      <c r="K15" s="3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</row>
    <row r="16" spans="1:9" ht="12.75">
      <c r="A16" s="263" t="s">
        <v>176</v>
      </c>
      <c r="B16" s="263"/>
      <c r="C16" s="263"/>
      <c r="D16" s="263"/>
      <c r="E16" s="263"/>
      <c r="F16" s="263"/>
      <c r="G16" s="263"/>
      <c r="H16" s="263"/>
      <c r="I16" s="263"/>
    </row>
    <row r="17" spans="1:13" ht="50.25" customHeight="1">
      <c r="A17" s="246" t="s">
        <v>138</v>
      </c>
      <c r="B17" s="246"/>
      <c r="C17" s="246"/>
      <c r="D17" s="246"/>
      <c r="E17" s="224"/>
      <c r="F17" s="270" t="s">
        <v>152</v>
      </c>
      <c r="G17" s="270"/>
      <c r="H17" s="270"/>
      <c r="I17" s="270"/>
      <c r="J17" s="270"/>
      <c r="K17" s="225"/>
      <c r="M17" s="3"/>
    </row>
    <row r="18" spans="1:13" ht="12.75">
      <c r="A18" s="4" t="s">
        <v>193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57" t="s">
        <v>5</v>
      </c>
      <c r="B21" s="244" t="s">
        <v>92</v>
      </c>
      <c r="C21" s="244" t="s">
        <v>6</v>
      </c>
      <c r="D21" s="244" t="s">
        <v>93</v>
      </c>
      <c r="E21" s="244" t="s">
        <v>7</v>
      </c>
      <c r="F21" s="244" t="s">
        <v>98</v>
      </c>
      <c r="G21" s="244" t="s">
        <v>94</v>
      </c>
      <c r="H21" s="244" t="s">
        <v>95</v>
      </c>
      <c r="I21" s="244" t="s">
        <v>106</v>
      </c>
      <c r="J21" s="244" t="s">
        <v>107</v>
      </c>
      <c r="K21" s="242" t="s">
        <v>96</v>
      </c>
      <c r="L21" s="259" t="s">
        <v>71</v>
      </c>
    </row>
    <row r="22" spans="1:12" ht="62.25" customHeight="1" thickBot="1">
      <c r="A22" s="258"/>
      <c r="B22" s="245"/>
      <c r="C22" s="245"/>
      <c r="D22" s="245"/>
      <c r="E22" s="245"/>
      <c r="F22" s="245"/>
      <c r="G22" s="245"/>
      <c r="H22" s="245"/>
      <c r="I22" s="245"/>
      <c r="J22" s="245"/>
      <c r="K22" s="243"/>
      <c r="L22" s="260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31">
        <f>D25+D66+D95+D104</f>
        <v>0</v>
      </c>
      <c r="E24" s="131">
        <f aca="true" t="shared" si="0" ref="E24:K24">E25+E66+E95+E104</f>
        <v>0</v>
      </c>
      <c r="F24" s="131">
        <f>F27+F30+F33+F34+F44+F53+F61+F114</f>
        <v>0</v>
      </c>
      <c r="G24" s="131">
        <f t="shared" si="0"/>
        <v>0</v>
      </c>
      <c r="H24" s="131">
        <f t="shared" si="0"/>
        <v>0</v>
      </c>
      <c r="I24" s="131">
        <f t="shared" si="0"/>
        <v>0</v>
      </c>
      <c r="J24" s="131">
        <f t="shared" si="0"/>
        <v>0</v>
      </c>
      <c r="K24" s="131">
        <f t="shared" si="0"/>
        <v>0</v>
      </c>
      <c r="L24" s="53">
        <f>L25+L60</f>
        <v>0</v>
      </c>
      <c r="M24" s="3"/>
      <c r="N24" s="3"/>
    </row>
    <row r="25" spans="1:14" ht="29.25" customHeight="1">
      <c r="A25" s="187" t="s">
        <v>133</v>
      </c>
      <c r="B25" s="29">
        <v>2000</v>
      </c>
      <c r="C25" s="106" t="s">
        <v>47</v>
      </c>
      <c r="D25" s="131">
        <f>D26+D31+D54+D57+D61+D65</f>
        <v>0</v>
      </c>
      <c r="E25" s="131">
        <f aca="true" t="shared" si="1" ref="E25:K25">E26+E31+E54+E57+E61+E65</f>
        <v>0</v>
      </c>
      <c r="F25" s="131">
        <v>0</v>
      </c>
      <c r="G25" s="131">
        <f t="shared" si="1"/>
        <v>0</v>
      </c>
      <c r="H25" s="131">
        <f t="shared" si="1"/>
        <v>0</v>
      </c>
      <c r="I25" s="131">
        <f t="shared" si="1"/>
        <v>0</v>
      </c>
      <c r="J25" s="131">
        <f t="shared" si="1"/>
        <v>0</v>
      </c>
      <c r="K25" s="131">
        <f t="shared" si="1"/>
        <v>0</v>
      </c>
      <c r="L25" s="53">
        <f>L26+L52</f>
        <v>0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0</v>
      </c>
      <c r="E26" s="131">
        <f aca="true" t="shared" si="2" ref="E26:K26">E27+E30</f>
        <v>0</v>
      </c>
      <c r="F26" s="131">
        <v>0</v>
      </c>
      <c r="G26" s="131">
        <f t="shared" si="2"/>
        <v>0</v>
      </c>
      <c r="H26" s="131">
        <f t="shared" si="2"/>
        <v>0</v>
      </c>
      <c r="I26" s="131">
        <f t="shared" si="2"/>
        <v>0</v>
      </c>
      <c r="J26" s="131">
        <f t="shared" si="2"/>
        <v>0</v>
      </c>
      <c r="K26" s="131">
        <f t="shared" si="2"/>
        <v>0</v>
      </c>
      <c r="L26" s="65">
        <f>SUM(L27,L30,L31,L41,L42,L43,L51)</f>
        <v>0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0</v>
      </c>
      <c r="E27" s="132">
        <f aca="true" t="shared" si="3" ref="E27:K27">E28+E29</f>
        <v>0</v>
      </c>
      <c r="F27" s="132">
        <f t="shared" si="3"/>
        <v>0</v>
      </c>
      <c r="G27" s="132">
        <f t="shared" si="3"/>
        <v>0</v>
      </c>
      <c r="H27" s="132">
        <f t="shared" si="3"/>
        <v>0</v>
      </c>
      <c r="I27" s="132">
        <f t="shared" si="3"/>
        <v>0</v>
      </c>
      <c r="J27" s="132">
        <f t="shared" si="3"/>
        <v>0</v>
      </c>
      <c r="K27" s="132">
        <f t="shared" si="3"/>
        <v>0</v>
      </c>
      <c r="L27" s="55">
        <v>0</v>
      </c>
      <c r="M27" s="9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34">
        <v>0</v>
      </c>
      <c r="E28" s="134"/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f>H28-I28</f>
        <v>0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6">
        <v>0</v>
      </c>
      <c r="E30" s="136"/>
      <c r="F30" s="136"/>
      <c r="G30" s="136">
        <v>0</v>
      </c>
      <c r="H30" s="136"/>
      <c r="I30" s="136"/>
      <c r="J30" s="136"/>
      <c r="K30" s="136">
        <f>H30-I30</f>
        <v>0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D32+D33+D34+D35+D42+D43+D44+D51</f>
        <v>0</v>
      </c>
      <c r="E31" s="131">
        <f aca="true" t="shared" si="4" ref="E31:K31">E32+E33+E34+E35+E42+E43+E44+E51</f>
        <v>0</v>
      </c>
      <c r="F31" s="131">
        <v>0</v>
      </c>
      <c r="G31" s="131">
        <f t="shared" si="4"/>
        <v>0</v>
      </c>
      <c r="H31" s="131">
        <f t="shared" si="4"/>
        <v>0</v>
      </c>
      <c r="I31" s="131">
        <f t="shared" si="4"/>
        <v>0</v>
      </c>
      <c r="J31" s="131">
        <f t="shared" si="4"/>
        <v>0</v>
      </c>
      <c r="K31" s="131">
        <f t="shared" si="4"/>
        <v>0</v>
      </c>
      <c r="L31" s="55">
        <f>SUM(L32:L36,L37:L37)</f>
        <v>0</v>
      </c>
      <c r="M31" s="9"/>
      <c r="N31" s="9"/>
    </row>
    <row r="32" spans="1:14" ht="15.75" customHeight="1">
      <c r="A32" s="179" t="s">
        <v>9</v>
      </c>
      <c r="B32" s="107">
        <v>2210</v>
      </c>
      <c r="C32" s="108" t="s">
        <v>54</v>
      </c>
      <c r="D32" s="136">
        <v>0</v>
      </c>
      <c r="E32" s="136"/>
      <c r="F32" s="136">
        <v>0</v>
      </c>
      <c r="G32" s="136">
        <v>0</v>
      </c>
      <c r="H32" s="136">
        <v>0</v>
      </c>
      <c r="I32" s="136">
        <v>0</v>
      </c>
      <c r="J32" s="136">
        <v>0</v>
      </c>
      <c r="K32" s="136">
        <f>H32-I32</f>
        <v>0</v>
      </c>
      <c r="L32" s="56">
        <v>0</v>
      </c>
      <c r="M32" s="3"/>
      <c r="N32" s="3"/>
    </row>
    <row r="33" spans="1:14" ht="14.25" customHeight="1">
      <c r="A33" s="112" t="s">
        <v>10</v>
      </c>
      <c r="B33" s="107">
        <v>2220</v>
      </c>
      <c r="C33" s="108" t="s">
        <v>55</v>
      </c>
      <c r="D33" s="136">
        <v>0</v>
      </c>
      <c r="E33" s="136"/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f>H33-I33</f>
        <v>0</v>
      </c>
      <c r="L33" s="56">
        <v>0</v>
      </c>
      <c r="M33" s="3"/>
      <c r="N33" s="3"/>
    </row>
    <row r="34" spans="1:14" ht="15" customHeight="1">
      <c r="A34" s="112" t="s">
        <v>58</v>
      </c>
      <c r="B34" s="107">
        <v>2230</v>
      </c>
      <c r="C34" s="108" t="s">
        <v>56</v>
      </c>
      <c r="D34" s="136">
        <v>0</v>
      </c>
      <c r="E34" s="136"/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f>H34-I34</f>
        <v>0</v>
      </c>
      <c r="L34" s="56">
        <v>0</v>
      </c>
      <c r="M34" s="3"/>
      <c r="N34" s="3"/>
    </row>
    <row r="35" spans="1:14" ht="14.25" customHeight="1">
      <c r="A35" s="112" t="s">
        <v>85</v>
      </c>
      <c r="B35" s="107">
        <v>2240</v>
      </c>
      <c r="C35" s="108" t="s">
        <v>57</v>
      </c>
      <c r="D35" s="136">
        <v>0</v>
      </c>
      <c r="E35" s="136"/>
      <c r="F35" s="136">
        <v>0</v>
      </c>
      <c r="G35" s="136">
        <v>0</v>
      </c>
      <c r="H35" s="136">
        <v>0</v>
      </c>
      <c r="I35" s="136">
        <v>0</v>
      </c>
      <c r="J35" s="136">
        <v>0</v>
      </c>
      <c r="K35" s="136">
        <f>H35-I35</f>
        <v>0</v>
      </c>
      <c r="L35" s="56">
        <v>0</v>
      </c>
      <c r="M35" s="3"/>
      <c r="N35" s="3"/>
    </row>
    <row r="36" spans="1:14" ht="15" hidden="1">
      <c r="A36" s="44"/>
      <c r="B36" s="25"/>
      <c r="C36" s="26"/>
      <c r="D36" s="136">
        <v>0</v>
      </c>
      <c r="E36" s="136"/>
      <c r="F36" s="136">
        <v>0</v>
      </c>
      <c r="G36" s="136">
        <v>0</v>
      </c>
      <c r="H36" s="136">
        <v>0</v>
      </c>
      <c r="I36" s="136">
        <v>0</v>
      </c>
      <c r="J36" s="136">
        <v>0</v>
      </c>
      <c r="K36" s="136">
        <f>H36-I36</f>
        <v>0</v>
      </c>
      <c r="L36" s="56">
        <v>0</v>
      </c>
      <c r="M36" s="3"/>
      <c r="N36" s="3"/>
    </row>
    <row r="37" spans="1:14" ht="14.25" customHeight="1" hidden="1">
      <c r="A37" s="41" t="s">
        <v>76</v>
      </c>
      <c r="B37" s="25">
        <v>1136</v>
      </c>
      <c r="C37" s="26"/>
      <c r="D37" s="136">
        <v>0</v>
      </c>
      <c r="E37" s="136"/>
      <c r="F37" s="136">
        <v>0</v>
      </c>
      <c r="G37" s="136">
        <v>0</v>
      </c>
      <c r="H37" s="136">
        <v>0</v>
      </c>
      <c r="I37" s="136">
        <v>0</v>
      </c>
      <c r="J37" s="136">
        <v>0</v>
      </c>
      <c r="K37" s="136">
        <v>0</v>
      </c>
      <c r="L37" s="56">
        <v>0</v>
      </c>
      <c r="M37" s="3"/>
      <c r="N37" s="3"/>
    </row>
    <row r="38" spans="1:14" ht="28.5" hidden="1">
      <c r="A38" s="44" t="s">
        <v>11</v>
      </c>
      <c r="B38" s="25">
        <v>1137</v>
      </c>
      <c r="C38" s="25"/>
      <c r="D38" s="136">
        <v>0</v>
      </c>
      <c r="E38" s="136"/>
      <c r="F38" s="136">
        <v>0</v>
      </c>
      <c r="G38" s="136">
        <v>0</v>
      </c>
      <c r="H38" s="136">
        <v>0</v>
      </c>
      <c r="I38" s="136">
        <v>0</v>
      </c>
      <c r="J38" s="136">
        <v>0</v>
      </c>
      <c r="K38" s="136">
        <v>0</v>
      </c>
      <c r="L38" s="56">
        <v>0</v>
      </c>
      <c r="M38" s="3"/>
      <c r="N38" s="3"/>
    </row>
    <row r="39" spans="1:14" ht="15" customHeight="1" hidden="1">
      <c r="A39" s="41" t="s">
        <v>25</v>
      </c>
      <c r="B39" s="25">
        <v>1138</v>
      </c>
      <c r="C39" s="25"/>
      <c r="D39" s="136">
        <v>0</v>
      </c>
      <c r="E39" s="136"/>
      <c r="F39" s="136">
        <v>0</v>
      </c>
      <c r="G39" s="136">
        <v>0</v>
      </c>
      <c r="H39" s="136">
        <v>0</v>
      </c>
      <c r="I39" s="136">
        <v>0</v>
      </c>
      <c r="J39" s="136">
        <v>0</v>
      </c>
      <c r="K39" s="136">
        <v>0</v>
      </c>
      <c r="L39" s="56">
        <v>0</v>
      </c>
      <c r="M39" s="3"/>
      <c r="N39" s="3"/>
    </row>
    <row r="40" spans="1:14" ht="13.5" customHeight="1" hidden="1">
      <c r="A40" s="41" t="s">
        <v>12</v>
      </c>
      <c r="B40" s="25">
        <v>1139</v>
      </c>
      <c r="C40" s="25"/>
      <c r="D40" s="136">
        <v>0</v>
      </c>
      <c r="E40" s="136"/>
      <c r="F40" s="136">
        <v>0</v>
      </c>
      <c r="G40" s="136">
        <v>0</v>
      </c>
      <c r="H40" s="136">
        <v>0</v>
      </c>
      <c r="I40" s="136">
        <v>0</v>
      </c>
      <c r="J40" s="136">
        <v>0</v>
      </c>
      <c r="K40" s="136">
        <v>0</v>
      </c>
      <c r="L40" s="51">
        <v>0</v>
      </c>
      <c r="M40" s="3"/>
      <c r="N40" s="3"/>
    </row>
    <row r="41" spans="1:14" s="10" customFormat="1" ht="15" hidden="1">
      <c r="A41" s="35">
        <v>1</v>
      </c>
      <c r="B41" s="36">
        <v>2</v>
      </c>
      <c r="C41" s="36"/>
      <c r="D41" s="136">
        <v>0</v>
      </c>
      <c r="E41" s="136"/>
      <c r="F41" s="136">
        <v>0</v>
      </c>
      <c r="G41" s="136">
        <v>0</v>
      </c>
      <c r="H41" s="136">
        <v>0</v>
      </c>
      <c r="I41" s="136">
        <v>0</v>
      </c>
      <c r="J41" s="136">
        <v>0</v>
      </c>
      <c r="K41" s="136">
        <v>0</v>
      </c>
      <c r="L41" s="57">
        <v>0</v>
      </c>
      <c r="M41" s="9"/>
      <c r="N41" s="9"/>
    </row>
    <row r="42" spans="1:14" s="10" customFormat="1" ht="15.75" customHeight="1">
      <c r="A42" s="112" t="s">
        <v>13</v>
      </c>
      <c r="B42" s="107">
        <v>2250</v>
      </c>
      <c r="C42" s="107">
        <v>130</v>
      </c>
      <c r="D42" s="136">
        <v>0</v>
      </c>
      <c r="E42" s="136"/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56">
        <v>0</v>
      </c>
      <c r="M42" s="9"/>
      <c r="N42" s="9"/>
    </row>
    <row r="43" spans="1:14" s="10" customFormat="1" ht="14.25" customHeight="1">
      <c r="A43" s="43" t="s">
        <v>117</v>
      </c>
      <c r="B43" s="27">
        <v>2260</v>
      </c>
      <c r="C43" s="27">
        <v>140</v>
      </c>
      <c r="D43" s="132">
        <f aca="true" t="shared" si="5" ref="D43:L43">SUM(D44:D49)</f>
        <v>0</v>
      </c>
      <c r="E43" s="132">
        <f t="shared" si="5"/>
        <v>0</v>
      </c>
      <c r="F43" s="132">
        <f t="shared" si="5"/>
        <v>0</v>
      </c>
      <c r="G43" s="132">
        <f t="shared" si="5"/>
        <v>0</v>
      </c>
      <c r="H43" s="132">
        <f t="shared" si="5"/>
        <v>0</v>
      </c>
      <c r="I43" s="132">
        <f t="shared" si="5"/>
        <v>0</v>
      </c>
      <c r="J43" s="132">
        <f t="shared" si="5"/>
        <v>0</v>
      </c>
      <c r="K43" s="132">
        <f t="shared" si="5"/>
        <v>0</v>
      </c>
      <c r="L43" s="55">
        <f t="shared" si="5"/>
        <v>0</v>
      </c>
      <c r="M43" s="9"/>
      <c r="N43" s="9"/>
    </row>
    <row r="44" spans="1:14" ht="16.5" customHeight="1">
      <c r="A44" s="42" t="s">
        <v>14</v>
      </c>
      <c r="B44" s="107">
        <v>2270</v>
      </c>
      <c r="C44" s="107">
        <v>150</v>
      </c>
      <c r="D44" s="136">
        <f>D45+D46+D47+D48+D49</f>
        <v>0</v>
      </c>
      <c r="E44" s="136">
        <f aca="true" t="shared" si="6" ref="E44:K44">E45+E46+E47+E48+E49</f>
        <v>0</v>
      </c>
      <c r="F44" s="136">
        <f t="shared" si="6"/>
        <v>0</v>
      </c>
      <c r="G44" s="136">
        <f t="shared" si="6"/>
        <v>0</v>
      </c>
      <c r="H44" s="136">
        <f t="shared" si="6"/>
        <v>0</v>
      </c>
      <c r="I44" s="136">
        <f t="shared" si="6"/>
        <v>0</v>
      </c>
      <c r="J44" s="136">
        <f t="shared" si="6"/>
        <v>0</v>
      </c>
      <c r="K44" s="136">
        <f t="shared" si="6"/>
        <v>0</v>
      </c>
      <c r="L44" s="56">
        <v>0</v>
      </c>
      <c r="M44" s="3"/>
      <c r="N44" s="3"/>
    </row>
    <row r="45" spans="1:14" ht="18" customHeight="1">
      <c r="A45" s="41" t="s">
        <v>15</v>
      </c>
      <c r="B45" s="25">
        <v>2271</v>
      </c>
      <c r="C45" s="25">
        <v>160</v>
      </c>
      <c r="D45" s="140">
        <v>0</v>
      </c>
      <c r="E45" s="140"/>
      <c r="F45" s="140">
        <v>0</v>
      </c>
      <c r="G45" s="140">
        <v>0</v>
      </c>
      <c r="H45" s="140">
        <v>0</v>
      </c>
      <c r="I45" s="140">
        <v>0</v>
      </c>
      <c r="J45" s="140">
        <v>0</v>
      </c>
      <c r="K45" s="140">
        <v>0</v>
      </c>
      <c r="L45" s="56">
        <v>0</v>
      </c>
      <c r="M45" s="3"/>
      <c r="N45" s="3"/>
    </row>
    <row r="46" spans="1:14" ht="15.75" customHeight="1">
      <c r="A46" s="41" t="s">
        <v>16</v>
      </c>
      <c r="B46" s="25">
        <v>2272</v>
      </c>
      <c r="C46" s="25">
        <v>170</v>
      </c>
      <c r="D46" s="140">
        <v>0</v>
      </c>
      <c r="E46" s="140"/>
      <c r="F46" s="140">
        <v>0</v>
      </c>
      <c r="G46" s="140">
        <v>0</v>
      </c>
      <c r="H46" s="140">
        <v>0</v>
      </c>
      <c r="I46" s="140">
        <v>0</v>
      </c>
      <c r="J46" s="140">
        <v>0</v>
      </c>
      <c r="K46" s="140">
        <v>0</v>
      </c>
      <c r="L46" s="56">
        <v>0</v>
      </c>
      <c r="M46" s="3"/>
      <c r="N46" s="3"/>
    </row>
    <row r="47" spans="1:14" ht="17.25" customHeight="1">
      <c r="A47" s="41" t="s">
        <v>17</v>
      </c>
      <c r="B47" s="25">
        <v>2273</v>
      </c>
      <c r="C47" s="25">
        <v>180</v>
      </c>
      <c r="D47" s="140">
        <v>0</v>
      </c>
      <c r="E47" s="140"/>
      <c r="F47" s="140">
        <v>0</v>
      </c>
      <c r="G47" s="140">
        <v>0</v>
      </c>
      <c r="H47" s="140">
        <v>0</v>
      </c>
      <c r="I47" s="140">
        <v>0</v>
      </c>
      <c r="J47" s="140">
        <v>0</v>
      </c>
      <c r="K47" s="140">
        <v>0</v>
      </c>
      <c r="L47" s="56">
        <v>0</v>
      </c>
      <c r="M47" s="3"/>
      <c r="N47" s="3"/>
    </row>
    <row r="48" spans="1:14" ht="18" customHeight="1">
      <c r="A48" s="41" t="s">
        <v>19</v>
      </c>
      <c r="B48" s="25">
        <v>2274</v>
      </c>
      <c r="C48" s="25">
        <v>190</v>
      </c>
      <c r="D48" s="140">
        <v>0</v>
      </c>
      <c r="E48" s="140"/>
      <c r="F48" s="140">
        <v>0</v>
      </c>
      <c r="G48" s="140">
        <v>0</v>
      </c>
      <c r="H48" s="140">
        <v>0</v>
      </c>
      <c r="I48" s="140">
        <v>0</v>
      </c>
      <c r="J48" s="140">
        <v>0</v>
      </c>
      <c r="K48" s="140">
        <v>0</v>
      </c>
      <c r="L48" s="56">
        <v>0</v>
      </c>
      <c r="M48" s="3"/>
      <c r="N48" s="3"/>
    </row>
    <row r="49" spans="1:14" ht="18.75" customHeight="1">
      <c r="A49" s="41" t="s">
        <v>18</v>
      </c>
      <c r="B49" s="25">
        <v>2275</v>
      </c>
      <c r="C49" s="25">
        <v>200</v>
      </c>
      <c r="D49" s="140">
        <v>0</v>
      </c>
      <c r="E49" s="140"/>
      <c r="F49" s="140">
        <v>0</v>
      </c>
      <c r="G49" s="140">
        <v>0</v>
      </c>
      <c r="H49" s="140">
        <v>0</v>
      </c>
      <c r="I49" s="140">
        <v>0</v>
      </c>
      <c r="J49" s="140">
        <v>0</v>
      </c>
      <c r="K49" s="140">
        <v>0</v>
      </c>
      <c r="L49" s="56">
        <v>0</v>
      </c>
      <c r="M49" s="3"/>
      <c r="N49" s="3"/>
    </row>
    <row r="50" spans="1:14" ht="18.75" customHeight="1">
      <c r="A50" s="41" t="s">
        <v>141</v>
      </c>
      <c r="B50" s="25">
        <v>2276</v>
      </c>
      <c r="C50" s="25">
        <v>210</v>
      </c>
      <c r="D50" s="140">
        <v>0</v>
      </c>
      <c r="E50" s="140"/>
      <c r="F50" s="140"/>
      <c r="G50" s="140"/>
      <c r="H50" s="140"/>
      <c r="I50" s="140"/>
      <c r="J50" s="140"/>
      <c r="K50" s="140"/>
      <c r="L50" s="56"/>
      <c r="M50" s="3"/>
      <c r="N50" s="3"/>
    </row>
    <row r="51" spans="1:14" s="10" customFormat="1" ht="26.25" customHeight="1">
      <c r="A51" s="43" t="s">
        <v>118</v>
      </c>
      <c r="B51" s="107">
        <v>2280</v>
      </c>
      <c r="C51" s="107">
        <v>220</v>
      </c>
      <c r="D51" s="136">
        <f>D52+D53</f>
        <v>0</v>
      </c>
      <c r="E51" s="136">
        <f aca="true" t="shared" si="7" ref="E51:K51">E52+E53</f>
        <v>0</v>
      </c>
      <c r="F51" s="136">
        <v>0</v>
      </c>
      <c r="G51" s="136">
        <f t="shared" si="7"/>
        <v>0</v>
      </c>
      <c r="H51" s="136">
        <f t="shared" si="7"/>
        <v>0</v>
      </c>
      <c r="I51" s="136">
        <f t="shared" si="7"/>
        <v>0</v>
      </c>
      <c r="J51" s="136">
        <f t="shared" si="7"/>
        <v>0</v>
      </c>
      <c r="K51" s="136">
        <f t="shared" si="7"/>
        <v>0</v>
      </c>
      <c r="L51" s="57">
        <v>0</v>
      </c>
      <c r="M51" s="9"/>
      <c r="N51" s="9"/>
    </row>
    <row r="52" spans="1:14" s="24" customFormat="1" ht="28.5">
      <c r="A52" s="44" t="s">
        <v>59</v>
      </c>
      <c r="B52" s="25">
        <v>2281</v>
      </c>
      <c r="C52" s="25">
        <v>230</v>
      </c>
      <c r="D52" s="140">
        <v>0</v>
      </c>
      <c r="E52" s="140"/>
      <c r="F52" s="140">
        <v>0</v>
      </c>
      <c r="G52" s="140">
        <v>0</v>
      </c>
      <c r="H52" s="140">
        <v>0</v>
      </c>
      <c r="I52" s="140">
        <v>0</v>
      </c>
      <c r="J52" s="140">
        <v>0</v>
      </c>
      <c r="K52" s="140">
        <v>0</v>
      </c>
      <c r="L52" s="56">
        <f>L55</f>
        <v>0</v>
      </c>
      <c r="M52" s="23"/>
      <c r="N52" s="23"/>
    </row>
    <row r="53" spans="1:14" s="24" customFormat="1" ht="32.25" customHeight="1">
      <c r="A53" s="44" t="s">
        <v>100</v>
      </c>
      <c r="B53" s="25">
        <v>2282</v>
      </c>
      <c r="C53" s="25">
        <v>240</v>
      </c>
      <c r="D53" s="140"/>
      <c r="E53" s="140"/>
      <c r="F53" s="140"/>
      <c r="G53" s="140">
        <v>0</v>
      </c>
      <c r="H53" s="140"/>
      <c r="I53" s="140"/>
      <c r="J53" s="140">
        <v>0</v>
      </c>
      <c r="K53" s="140">
        <f>H53-I53</f>
        <v>0</v>
      </c>
      <c r="L53" s="56">
        <v>0</v>
      </c>
      <c r="M53" s="23"/>
      <c r="N53" s="23"/>
    </row>
    <row r="54" spans="1:14" ht="16.5" customHeight="1">
      <c r="A54" s="115" t="s">
        <v>119</v>
      </c>
      <c r="B54" s="105">
        <v>2400</v>
      </c>
      <c r="C54" s="105">
        <v>250</v>
      </c>
      <c r="D54" s="141">
        <f>D55+D56</f>
        <v>0</v>
      </c>
      <c r="E54" s="141">
        <f aca="true" t="shared" si="8" ref="E54:K54">E55+E56</f>
        <v>0</v>
      </c>
      <c r="F54" s="141">
        <f t="shared" si="8"/>
        <v>0</v>
      </c>
      <c r="G54" s="141">
        <f t="shared" si="8"/>
        <v>0</v>
      </c>
      <c r="H54" s="141">
        <f t="shared" si="8"/>
        <v>0</v>
      </c>
      <c r="I54" s="141">
        <f t="shared" si="8"/>
        <v>0</v>
      </c>
      <c r="J54" s="141">
        <f t="shared" si="8"/>
        <v>0</v>
      </c>
      <c r="K54" s="141">
        <f t="shared" si="8"/>
        <v>0</v>
      </c>
      <c r="L54" s="56">
        <v>0</v>
      </c>
      <c r="M54" s="3"/>
      <c r="N54" s="3"/>
    </row>
    <row r="55" spans="1:14" s="10" customFormat="1" ht="15" customHeight="1">
      <c r="A55" s="116" t="s">
        <v>120</v>
      </c>
      <c r="B55" s="107">
        <v>2410</v>
      </c>
      <c r="C55" s="107">
        <v>260</v>
      </c>
      <c r="D55" s="136">
        <f aca="true" t="shared" si="9" ref="D55:K55">D58</f>
        <v>0</v>
      </c>
      <c r="E55" s="136">
        <f t="shared" si="9"/>
        <v>0</v>
      </c>
      <c r="F55" s="136">
        <v>0</v>
      </c>
      <c r="G55" s="136">
        <f t="shared" si="9"/>
        <v>0</v>
      </c>
      <c r="H55" s="136">
        <f t="shared" si="9"/>
        <v>0</v>
      </c>
      <c r="I55" s="136">
        <f t="shared" si="9"/>
        <v>0</v>
      </c>
      <c r="J55" s="136">
        <f t="shared" si="9"/>
        <v>0</v>
      </c>
      <c r="K55" s="136">
        <f t="shared" si="9"/>
        <v>0</v>
      </c>
      <c r="L55" s="55">
        <f>SUM(L56:L58)</f>
        <v>0</v>
      </c>
      <c r="M55" s="9"/>
      <c r="N55" s="9"/>
    </row>
    <row r="56" spans="1:14" s="10" customFormat="1" ht="15">
      <c r="A56" s="116" t="s">
        <v>121</v>
      </c>
      <c r="B56" s="107">
        <v>2420</v>
      </c>
      <c r="C56" s="107">
        <v>270</v>
      </c>
      <c r="D56" s="136">
        <v>0</v>
      </c>
      <c r="E56" s="136"/>
      <c r="F56" s="136">
        <v>0</v>
      </c>
      <c r="G56" s="136">
        <v>0</v>
      </c>
      <c r="H56" s="136">
        <v>0</v>
      </c>
      <c r="I56" s="136">
        <v>0</v>
      </c>
      <c r="J56" s="136">
        <v>0</v>
      </c>
      <c r="K56" s="136">
        <v>0</v>
      </c>
      <c r="L56" s="56">
        <v>0</v>
      </c>
      <c r="M56" s="9"/>
      <c r="N56" s="9"/>
    </row>
    <row r="57" spans="1:14" s="10" customFormat="1" ht="15.75">
      <c r="A57" s="115" t="s">
        <v>122</v>
      </c>
      <c r="B57" s="105">
        <v>2600</v>
      </c>
      <c r="C57" s="105">
        <v>280</v>
      </c>
      <c r="D57" s="141">
        <f>D58+D59+D60</f>
        <v>0</v>
      </c>
      <c r="E57" s="141">
        <f aca="true" t="shared" si="10" ref="E57:K57">E58+E59+E60</f>
        <v>0</v>
      </c>
      <c r="F57" s="141">
        <f t="shared" si="10"/>
        <v>0</v>
      </c>
      <c r="G57" s="141">
        <f t="shared" si="10"/>
        <v>0</v>
      </c>
      <c r="H57" s="141">
        <f t="shared" si="10"/>
        <v>0</v>
      </c>
      <c r="I57" s="141">
        <f t="shared" si="10"/>
        <v>0</v>
      </c>
      <c r="J57" s="141">
        <f t="shared" si="10"/>
        <v>0</v>
      </c>
      <c r="K57" s="141">
        <f t="shared" si="10"/>
        <v>0</v>
      </c>
      <c r="L57" s="56">
        <v>0</v>
      </c>
      <c r="M57" s="9"/>
      <c r="N57" s="9"/>
    </row>
    <row r="58" spans="1:14" s="10" customFormat="1" ht="30" customHeight="1">
      <c r="A58" s="116" t="s">
        <v>134</v>
      </c>
      <c r="B58" s="107">
        <v>2610</v>
      </c>
      <c r="C58" s="107">
        <v>290</v>
      </c>
      <c r="D58" s="132">
        <f aca="true" t="shared" si="11" ref="D58:L58">SUM(D59:D61)</f>
        <v>0</v>
      </c>
      <c r="E58" s="132">
        <f t="shared" si="11"/>
        <v>0</v>
      </c>
      <c r="F58" s="132">
        <v>0</v>
      </c>
      <c r="G58" s="132">
        <f t="shared" si="11"/>
        <v>0</v>
      </c>
      <c r="H58" s="132">
        <f t="shared" si="11"/>
        <v>0</v>
      </c>
      <c r="I58" s="132">
        <f t="shared" si="11"/>
        <v>0</v>
      </c>
      <c r="J58" s="132">
        <f t="shared" si="11"/>
        <v>0</v>
      </c>
      <c r="K58" s="132">
        <f t="shared" si="11"/>
        <v>0</v>
      </c>
      <c r="L58" s="55">
        <f t="shared" si="11"/>
        <v>0</v>
      </c>
      <c r="M58" s="9"/>
      <c r="N58" s="9"/>
    </row>
    <row r="59" spans="1:14" ht="30" customHeight="1">
      <c r="A59" s="116" t="s">
        <v>26</v>
      </c>
      <c r="B59" s="107">
        <v>2620</v>
      </c>
      <c r="C59" s="107">
        <v>300</v>
      </c>
      <c r="D59" s="134">
        <v>0</v>
      </c>
      <c r="E59" s="134"/>
      <c r="F59" s="134">
        <v>0</v>
      </c>
      <c r="G59" s="134">
        <v>0</v>
      </c>
      <c r="H59" s="134">
        <v>0</v>
      </c>
      <c r="I59" s="134">
        <v>0</v>
      </c>
      <c r="J59" s="134">
        <v>0</v>
      </c>
      <c r="K59" s="134">
        <v>0</v>
      </c>
      <c r="L59" s="56">
        <v>0</v>
      </c>
      <c r="M59" s="3"/>
      <c r="N59" s="3"/>
    </row>
    <row r="60" spans="1:14" ht="30.75" customHeight="1">
      <c r="A60" s="116" t="s">
        <v>123</v>
      </c>
      <c r="B60" s="107">
        <v>2630</v>
      </c>
      <c r="C60" s="107">
        <v>310</v>
      </c>
      <c r="D60" s="134">
        <v>0</v>
      </c>
      <c r="E60" s="134"/>
      <c r="F60" s="134">
        <v>0</v>
      </c>
      <c r="G60" s="134">
        <v>0</v>
      </c>
      <c r="H60" s="134">
        <v>0</v>
      </c>
      <c r="I60" s="134">
        <v>0</v>
      </c>
      <c r="J60" s="134">
        <v>0</v>
      </c>
      <c r="K60" s="134">
        <v>0</v>
      </c>
      <c r="L60" s="61">
        <v>0</v>
      </c>
      <c r="M60" s="3"/>
      <c r="N60" s="3"/>
    </row>
    <row r="61" spans="1:14" ht="19.5" customHeight="1">
      <c r="A61" s="109" t="s">
        <v>124</v>
      </c>
      <c r="B61" s="105">
        <v>2700</v>
      </c>
      <c r="C61" s="105">
        <v>320</v>
      </c>
      <c r="D61" s="141">
        <f>D62+D63+D64</f>
        <v>0</v>
      </c>
      <c r="E61" s="141">
        <f aca="true" t="shared" si="12" ref="E61:K61">E62+E63+E64</f>
        <v>0</v>
      </c>
      <c r="F61" s="141">
        <f t="shared" si="12"/>
        <v>0</v>
      </c>
      <c r="G61" s="141">
        <f t="shared" si="12"/>
        <v>0</v>
      </c>
      <c r="H61" s="141">
        <f t="shared" si="12"/>
        <v>0</v>
      </c>
      <c r="I61" s="141">
        <f t="shared" si="12"/>
        <v>0</v>
      </c>
      <c r="J61" s="141">
        <f t="shared" si="12"/>
        <v>0</v>
      </c>
      <c r="K61" s="141">
        <f t="shared" si="12"/>
        <v>0</v>
      </c>
      <c r="L61" s="61">
        <v>0</v>
      </c>
      <c r="M61" s="3"/>
      <c r="N61" s="3"/>
    </row>
    <row r="62" spans="1:14" s="10" customFormat="1" ht="17.25" customHeight="1">
      <c r="A62" s="112" t="s">
        <v>20</v>
      </c>
      <c r="B62" s="107">
        <v>2710</v>
      </c>
      <c r="C62" s="107">
        <v>330</v>
      </c>
      <c r="D62" s="139">
        <v>0</v>
      </c>
      <c r="E62" s="139"/>
      <c r="F62" s="139">
        <v>0</v>
      </c>
      <c r="G62" s="139">
        <v>0</v>
      </c>
      <c r="H62" s="139">
        <v>0</v>
      </c>
      <c r="I62" s="139">
        <v>0</v>
      </c>
      <c r="J62" s="139">
        <v>0</v>
      </c>
      <c r="K62" s="139">
        <v>0</v>
      </c>
      <c r="L62" s="51">
        <v>0</v>
      </c>
      <c r="M62" s="9"/>
      <c r="N62" s="9"/>
    </row>
    <row r="63" spans="1:14" s="1" customFormat="1" ht="15.75" customHeight="1">
      <c r="A63" s="112" t="s">
        <v>41</v>
      </c>
      <c r="B63" s="107">
        <v>2720</v>
      </c>
      <c r="C63" s="107">
        <v>340</v>
      </c>
      <c r="D63" s="142">
        <f aca="true" t="shared" si="13" ref="D63:L63">SUM(D64,D75,D76)</f>
        <v>0</v>
      </c>
      <c r="E63" s="142">
        <f t="shared" si="13"/>
        <v>0</v>
      </c>
      <c r="F63" s="142">
        <f t="shared" si="13"/>
        <v>0</v>
      </c>
      <c r="G63" s="142">
        <f t="shared" si="13"/>
        <v>0</v>
      </c>
      <c r="H63" s="142">
        <f t="shared" si="13"/>
        <v>0</v>
      </c>
      <c r="I63" s="142">
        <f t="shared" si="13"/>
        <v>0</v>
      </c>
      <c r="J63" s="142">
        <f t="shared" si="13"/>
        <v>0</v>
      </c>
      <c r="K63" s="142">
        <f t="shared" si="13"/>
        <v>0</v>
      </c>
      <c r="L63" s="58">
        <f t="shared" si="13"/>
        <v>0</v>
      </c>
      <c r="M63" s="12"/>
      <c r="N63" s="12"/>
    </row>
    <row r="64" spans="1:14" s="1" customFormat="1" ht="15.75" customHeight="1">
      <c r="A64" s="112" t="s">
        <v>125</v>
      </c>
      <c r="B64" s="107">
        <v>2730</v>
      </c>
      <c r="C64" s="107">
        <v>350</v>
      </c>
      <c r="D64" s="142">
        <f aca="true" t="shared" si="14" ref="D64:L64">SUM(D65:D66,D70)</f>
        <v>0</v>
      </c>
      <c r="E64" s="142">
        <f t="shared" si="14"/>
        <v>0</v>
      </c>
      <c r="F64" s="142">
        <f t="shared" si="14"/>
        <v>0</v>
      </c>
      <c r="G64" s="142">
        <f t="shared" si="14"/>
        <v>0</v>
      </c>
      <c r="H64" s="142">
        <f t="shared" si="14"/>
        <v>0</v>
      </c>
      <c r="I64" s="142">
        <f t="shared" si="14"/>
        <v>0</v>
      </c>
      <c r="J64" s="142">
        <f t="shared" si="14"/>
        <v>0</v>
      </c>
      <c r="K64" s="142">
        <f t="shared" si="14"/>
        <v>0</v>
      </c>
      <c r="L64" s="58">
        <f t="shared" si="14"/>
        <v>0</v>
      </c>
      <c r="M64" s="12"/>
      <c r="N64" s="12"/>
    </row>
    <row r="65" spans="1:14" s="10" customFormat="1" ht="16.5" customHeight="1">
      <c r="A65" s="109" t="s">
        <v>126</v>
      </c>
      <c r="B65" s="105">
        <v>2800</v>
      </c>
      <c r="C65" s="105">
        <v>360</v>
      </c>
      <c r="D65" s="141">
        <v>0</v>
      </c>
      <c r="E65" s="141"/>
      <c r="F65" s="141">
        <v>0</v>
      </c>
      <c r="G65" s="141">
        <v>0</v>
      </c>
      <c r="H65" s="141">
        <v>0</v>
      </c>
      <c r="I65" s="141">
        <v>0</v>
      </c>
      <c r="J65" s="141">
        <v>0</v>
      </c>
      <c r="K65" s="141">
        <v>0</v>
      </c>
      <c r="L65" s="51">
        <v>0</v>
      </c>
      <c r="M65" s="9"/>
      <c r="N65" s="9"/>
    </row>
    <row r="66" spans="1:14" s="10" customFormat="1" ht="15.75" customHeight="1">
      <c r="A66" s="118" t="s">
        <v>21</v>
      </c>
      <c r="B66" s="29">
        <v>3000</v>
      </c>
      <c r="C66" s="29">
        <v>370</v>
      </c>
      <c r="D66" s="131">
        <f>D67+D90</f>
        <v>0</v>
      </c>
      <c r="E66" s="131">
        <f aca="true" t="shared" si="15" ref="E66:K66">E67+E90</f>
        <v>0</v>
      </c>
      <c r="F66" s="131">
        <f t="shared" si="15"/>
        <v>0</v>
      </c>
      <c r="G66" s="131">
        <f t="shared" si="15"/>
        <v>0</v>
      </c>
      <c r="H66" s="131">
        <f t="shared" si="15"/>
        <v>0</v>
      </c>
      <c r="I66" s="131">
        <f t="shared" si="15"/>
        <v>0</v>
      </c>
      <c r="J66" s="131">
        <f t="shared" si="15"/>
        <v>0</v>
      </c>
      <c r="K66" s="131">
        <f t="shared" si="15"/>
        <v>0</v>
      </c>
      <c r="L66" s="51">
        <v>0</v>
      </c>
      <c r="M66" s="9"/>
      <c r="N66" s="9"/>
    </row>
    <row r="67" spans="1:14" ht="14.25" customHeight="1">
      <c r="A67" s="45" t="s">
        <v>22</v>
      </c>
      <c r="B67" s="29">
        <v>3100</v>
      </c>
      <c r="C67" s="29">
        <v>380</v>
      </c>
      <c r="D67" s="141">
        <f>D68+D69+D74+D78+D88+D89</f>
        <v>0</v>
      </c>
      <c r="E67" s="141">
        <f aca="true" t="shared" si="16" ref="E67:K67">E68+E69+E74+E78+E88+E89</f>
        <v>0</v>
      </c>
      <c r="F67" s="141">
        <f t="shared" si="16"/>
        <v>0</v>
      </c>
      <c r="G67" s="141">
        <f t="shared" si="16"/>
        <v>0</v>
      </c>
      <c r="H67" s="141">
        <f t="shared" si="16"/>
        <v>0</v>
      </c>
      <c r="I67" s="141">
        <f t="shared" si="16"/>
        <v>0</v>
      </c>
      <c r="J67" s="141">
        <f t="shared" si="16"/>
        <v>0</v>
      </c>
      <c r="K67" s="141">
        <f t="shared" si="16"/>
        <v>0</v>
      </c>
      <c r="L67" s="51">
        <v>0</v>
      </c>
      <c r="M67" s="3"/>
      <c r="N67" s="3"/>
    </row>
    <row r="68" spans="1:14" ht="35.25" customHeight="1">
      <c r="A68" s="116" t="s">
        <v>23</v>
      </c>
      <c r="B68" s="107">
        <v>3110</v>
      </c>
      <c r="C68" s="107">
        <v>390</v>
      </c>
      <c r="D68" s="139"/>
      <c r="E68" s="139"/>
      <c r="F68" s="139">
        <v>0</v>
      </c>
      <c r="G68" s="139">
        <v>0</v>
      </c>
      <c r="H68" s="139">
        <v>0</v>
      </c>
      <c r="I68" s="139">
        <v>0</v>
      </c>
      <c r="J68" s="139">
        <v>0</v>
      </c>
      <c r="K68" s="139">
        <v>0</v>
      </c>
      <c r="L68" s="54">
        <v>0</v>
      </c>
      <c r="M68" s="3"/>
      <c r="N68" s="3"/>
    </row>
    <row r="69" spans="1:14" ht="15" customHeight="1">
      <c r="A69" s="112" t="s">
        <v>24</v>
      </c>
      <c r="B69" s="107">
        <v>3120</v>
      </c>
      <c r="C69" s="107">
        <v>400</v>
      </c>
      <c r="D69" s="139">
        <f>D70+D72</f>
        <v>0</v>
      </c>
      <c r="E69" s="139">
        <f aca="true" t="shared" si="17" ref="E69:K69">E70+E72</f>
        <v>0</v>
      </c>
      <c r="F69" s="139">
        <f t="shared" si="17"/>
        <v>0</v>
      </c>
      <c r="G69" s="139">
        <f t="shared" si="17"/>
        <v>0</v>
      </c>
      <c r="H69" s="139">
        <f t="shared" si="17"/>
        <v>0</v>
      </c>
      <c r="I69" s="139">
        <f t="shared" si="17"/>
        <v>0</v>
      </c>
      <c r="J69" s="139">
        <f t="shared" si="17"/>
        <v>0</v>
      </c>
      <c r="K69" s="139">
        <f t="shared" si="17"/>
        <v>0</v>
      </c>
      <c r="L69" s="51">
        <v>0</v>
      </c>
      <c r="M69" s="3"/>
      <c r="N69" s="3"/>
    </row>
    <row r="70" spans="1:14" s="10" customFormat="1" ht="15">
      <c r="A70" s="117" t="s">
        <v>127</v>
      </c>
      <c r="B70" s="114">
        <v>3121</v>
      </c>
      <c r="C70" s="114">
        <v>410</v>
      </c>
      <c r="D70" s="171">
        <f aca="true" t="shared" si="18" ref="D70:L70">SUM(D71:D74)</f>
        <v>0</v>
      </c>
      <c r="E70" s="171">
        <f t="shared" si="18"/>
        <v>0</v>
      </c>
      <c r="F70" s="171">
        <f t="shared" si="18"/>
        <v>0</v>
      </c>
      <c r="G70" s="171">
        <f t="shared" si="18"/>
        <v>0</v>
      </c>
      <c r="H70" s="171">
        <f t="shared" si="18"/>
        <v>0</v>
      </c>
      <c r="I70" s="171">
        <f t="shared" si="18"/>
        <v>0</v>
      </c>
      <c r="J70" s="171">
        <f t="shared" si="18"/>
        <v>0</v>
      </c>
      <c r="K70" s="171">
        <f t="shared" si="18"/>
        <v>0</v>
      </c>
      <c r="L70" s="55">
        <f t="shared" si="18"/>
        <v>0</v>
      </c>
      <c r="M70" s="9"/>
      <c r="N70" s="9"/>
    </row>
    <row r="71" spans="1:14" ht="15" hidden="1">
      <c r="A71" s="113" t="s">
        <v>27</v>
      </c>
      <c r="B71" s="114">
        <v>2122</v>
      </c>
      <c r="C71" s="114"/>
      <c r="D71" s="140">
        <v>0</v>
      </c>
      <c r="E71" s="140"/>
      <c r="F71" s="140">
        <v>0</v>
      </c>
      <c r="G71" s="140">
        <v>0</v>
      </c>
      <c r="H71" s="140">
        <v>0</v>
      </c>
      <c r="I71" s="140">
        <v>0</v>
      </c>
      <c r="J71" s="140">
        <v>0</v>
      </c>
      <c r="K71" s="140">
        <v>0</v>
      </c>
      <c r="L71" s="51">
        <v>0</v>
      </c>
      <c r="M71" s="3"/>
      <c r="N71" s="3"/>
    </row>
    <row r="72" spans="1:14" ht="18.75" customHeight="1">
      <c r="A72" s="119" t="s">
        <v>128</v>
      </c>
      <c r="B72" s="114">
        <v>3122</v>
      </c>
      <c r="C72" s="114">
        <v>420</v>
      </c>
      <c r="D72" s="140">
        <v>0</v>
      </c>
      <c r="E72" s="140"/>
      <c r="F72" s="140">
        <v>0</v>
      </c>
      <c r="G72" s="140">
        <v>0</v>
      </c>
      <c r="H72" s="140">
        <v>0</v>
      </c>
      <c r="I72" s="140">
        <v>0</v>
      </c>
      <c r="J72" s="140">
        <v>0</v>
      </c>
      <c r="K72" s="140">
        <v>0</v>
      </c>
      <c r="L72" s="51">
        <v>0</v>
      </c>
      <c r="M72" s="3"/>
      <c r="N72" s="3"/>
    </row>
    <row r="73" spans="1:14" ht="15" customHeight="1" hidden="1">
      <c r="A73" s="35"/>
      <c r="B73" s="36"/>
      <c r="C73" s="36"/>
      <c r="D73" s="140">
        <v>0</v>
      </c>
      <c r="E73" s="140"/>
      <c r="F73" s="140">
        <v>0</v>
      </c>
      <c r="G73" s="140">
        <v>0</v>
      </c>
      <c r="H73" s="140">
        <v>0</v>
      </c>
      <c r="I73" s="140">
        <v>0</v>
      </c>
      <c r="J73" s="140">
        <v>0</v>
      </c>
      <c r="K73" s="140">
        <v>0</v>
      </c>
      <c r="L73" s="51">
        <v>0</v>
      </c>
      <c r="M73" s="3"/>
      <c r="N73" s="3"/>
    </row>
    <row r="74" spans="1:14" ht="15" customHeight="1">
      <c r="A74" s="120" t="s">
        <v>77</v>
      </c>
      <c r="B74" s="107">
        <v>3130</v>
      </c>
      <c r="C74" s="107">
        <v>430</v>
      </c>
      <c r="D74" s="136">
        <f>D75+D77</f>
        <v>0</v>
      </c>
      <c r="E74" s="136">
        <f aca="true" t="shared" si="19" ref="E74:K74">E75+E77</f>
        <v>0</v>
      </c>
      <c r="F74" s="136">
        <f t="shared" si="19"/>
        <v>0</v>
      </c>
      <c r="G74" s="136">
        <f t="shared" si="19"/>
        <v>0</v>
      </c>
      <c r="H74" s="136">
        <f t="shared" si="19"/>
        <v>0</v>
      </c>
      <c r="I74" s="136">
        <f t="shared" si="19"/>
        <v>0</v>
      </c>
      <c r="J74" s="136">
        <f t="shared" si="19"/>
        <v>0</v>
      </c>
      <c r="K74" s="136">
        <f t="shared" si="19"/>
        <v>0</v>
      </c>
      <c r="L74" s="51">
        <v>0</v>
      </c>
      <c r="M74" s="3"/>
      <c r="N74" s="3"/>
    </row>
    <row r="75" spans="1:14" ht="15" customHeight="1">
      <c r="A75" s="40" t="s">
        <v>129</v>
      </c>
      <c r="B75" s="25">
        <v>3131</v>
      </c>
      <c r="C75" s="25">
        <v>440</v>
      </c>
      <c r="D75" s="140">
        <v>0</v>
      </c>
      <c r="E75" s="140"/>
      <c r="F75" s="140">
        <v>0</v>
      </c>
      <c r="G75" s="140">
        <v>0</v>
      </c>
      <c r="H75" s="140">
        <v>0</v>
      </c>
      <c r="I75" s="140">
        <v>0</v>
      </c>
      <c r="J75" s="140">
        <v>0</v>
      </c>
      <c r="K75" s="140">
        <v>0</v>
      </c>
      <c r="L75" s="56">
        <v>0</v>
      </c>
      <c r="M75" s="3"/>
      <c r="N75" s="3"/>
    </row>
    <row r="76" spans="1:14" ht="14.25" customHeight="1" hidden="1">
      <c r="A76" s="40" t="s">
        <v>78</v>
      </c>
      <c r="B76" s="25">
        <v>2132</v>
      </c>
      <c r="C76" s="25"/>
      <c r="D76" s="140">
        <v>0</v>
      </c>
      <c r="E76" s="140"/>
      <c r="F76" s="140">
        <v>0</v>
      </c>
      <c r="G76" s="140">
        <v>0</v>
      </c>
      <c r="H76" s="140">
        <v>0</v>
      </c>
      <c r="I76" s="140">
        <v>0</v>
      </c>
      <c r="J76" s="140">
        <v>0</v>
      </c>
      <c r="K76" s="140">
        <v>0</v>
      </c>
      <c r="L76" s="56">
        <v>0</v>
      </c>
      <c r="M76" s="3"/>
      <c r="N76" s="3"/>
    </row>
    <row r="77" spans="1:14" ht="15" customHeight="1">
      <c r="A77" s="40" t="s">
        <v>79</v>
      </c>
      <c r="B77" s="25">
        <v>3132</v>
      </c>
      <c r="C77" s="25">
        <v>450</v>
      </c>
      <c r="D77" s="170">
        <v>0</v>
      </c>
      <c r="E77" s="170"/>
      <c r="F77" s="170">
        <v>0</v>
      </c>
      <c r="G77" s="170">
        <v>0</v>
      </c>
      <c r="H77" s="170">
        <v>0</v>
      </c>
      <c r="I77" s="170">
        <v>0</v>
      </c>
      <c r="J77" s="170">
        <v>0</v>
      </c>
      <c r="K77" s="170">
        <v>0</v>
      </c>
      <c r="L77" s="60" t="s">
        <v>46</v>
      </c>
      <c r="M77" s="3"/>
      <c r="N77" s="3"/>
    </row>
    <row r="78" spans="1:14" ht="17.25" customHeight="1" thickBot="1">
      <c r="A78" s="120" t="s">
        <v>60</v>
      </c>
      <c r="B78" s="107">
        <v>3140</v>
      </c>
      <c r="C78" s="107">
        <v>460</v>
      </c>
      <c r="D78" s="209">
        <f>D79+D81+D87</f>
        <v>0</v>
      </c>
      <c r="E78" s="209">
        <f aca="true" t="shared" si="20" ref="E78:K78">E79+E81+E87</f>
        <v>0</v>
      </c>
      <c r="F78" s="209">
        <f t="shared" si="20"/>
        <v>0</v>
      </c>
      <c r="G78" s="209">
        <f t="shared" si="20"/>
        <v>0</v>
      </c>
      <c r="H78" s="209">
        <f t="shared" si="20"/>
        <v>0</v>
      </c>
      <c r="I78" s="209">
        <f t="shared" si="20"/>
        <v>0</v>
      </c>
      <c r="J78" s="209">
        <f t="shared" si="20"/>
        <v>0</v>
      </c>
      <c r="K78" s="209">
        <f t="shared" si="20"/>
        <v>0</v>
      </c>
      <c r="L78" s="34"/>
      <c r="M78" s="3"/>
      <c r="N78" s="3"/>
    </row>
    <row r="79" spans="1:12" ht="14.25" customHeight="1" thickTop="1">
      <c r="A79" s="40" t="s">
        <v>130</v>
      </c>
      <c r="B79" s="25">
        <v>3141</v>
      </c>
      <c r="C79" s="25">
        <v>470</v>
      </c>
      <c r="D79" s="195">
        <v>0</v>
      </c>
      <c r="E79" s="195">
        <v>0</v>
      </c>
      <c r="F79" s="195">
        <v>0</v>
      </c>
      <c r="G79" s="195">
        <v>0</v>
      </c>
      <c r="H79" s="195">
        <v>0</v>
      </c>
      <c r="I79" s="195">
        <v>0</v>
      </c>
      <c r="J79" s="195">
        <v>0</v>
      </c>
      <c r="K79" s="195">
        <v>0</v>
      </c>
      <c r="L79" s="50">
        <v>11</v>
      </c>
    </row>
    <row r="80" spans="1:12" ht="18.75" customHeight="1" hidden="1">
      <c r="A80" s="38" t="s">
        <v>61</v>
      </c>
      <c r="B80" s="25">
        <v>2142</v>
      </c>
      <c r="C80" s="25"/>
      <c r="D80" s="195"/>
      <c r="E80" s="195"/>
      <c r="F80" s="195"/>
      <c r="G80" s="195"/>
      <c r="H80" s="195"/>
      <c r="I80" s="195"/>
      <c r="J80" s="195"/>
      <c r="K80" s="195"/>
      <c r="L80" s="51">
        <v>0</v>
      </c>
    </row>
    <row r="81" spans="1:12" ht="15.75" customHeight="1">
      <c r="A81" s="38" t="s">
        <v>131</v>
      </c>
      <c r="B81" s="25">
        <v>3142</v>
      </c>
      <c r="C81" s="25">
        <v>480</v>
      </c>
      <c r="D81" s="195">
        <v>0</v>
      </c>
      <c r="E81" s="195">
        <v>0</v>
      </c>
      <c r="F81" s="195">
        <v>0</v>
      </c>
      <c r="G81" s="195">
        <v>0</v>
      </c>
      <c r="H81" s="195">
        <v>0</v>
      </c>
      <c r="I81" s="195">
        <v>0</v>
      </c>
      <c r="J81" s="195">
        <v>0</v>
      </c>
      <c r="K81" s="195">
        <v>0</v>
      </c>
      <c r="L81" s="51">
        <v>0</v>
      </c>
    </row>
    <row r="82" spans="1:14" ht="18" customHeight="1" hidden="1" thickTop="1">
      <c r="A82" s="38"/>
      <c r="B82" s="85"/>
      <c r="C82" s="85"/>
      <c r="D82" s="196"/>
      <c r="E82" s="196"/>
      <c r="F82" s="196"/>
      <c r="G82" s="196"/>
      <c r="H82" s="196"/>
      <c r="I82" s="196"/>
      <c r="J82" s="196"/>
      <c r="K82" s="196"/>
      <c r="L82" s="51">
        <v>0</v>
      </c>
      <c r="M82" s="6"/>
      <c r="N82" s="6"/>
    </row>
    <row r="83" spans="1:14" ht="19.5" customHeight="1" hidden="1">
      <c r="A83" s="38"/>
      <c r="B83" s="85"/>
      <c r="C83" s="85"/>
      <c r="D83" s="140"/>
      <c r="E83" s="140"/>
      <c r="F83" s="140"/>
      <c r="G83" s="140"/>
      <c r="H83" s="140"/>
      <c r="I83" s="140"/>
      <c r="J83" s="140"/>
      <c r="K83" s="140"/>
      <c r="L83" s="51">
        <v>0</v>
      </c>
      <c r="M83" s="3"/>
      <c r="N83" s="3"/>
    </row>
    <row r="84" spans="1:14" ht="18" customHeight="1" hidden="1">
      <c r="A84" s="38"/>
      <c r="B84" s="85"/>
      <c r="C84" s="85"/>
      <c r="D84" s="141">
        <v>0</v>
      </c>
      <c r="E84" s="141">
        <v>0</v>
      </c>
      <c r="F84" s="141">
        <v>0</v>
      </c>
      <c r="G84" s="141">
        <v>0</v>
      </c>
      <c r="H84" s="141">
        <v>0</v>
      </c>
      <c r="I84" s="141">
        <v>0</v>
      </c>
      <c r="J84" s="141">
        <v>0</v>
      </c>
      <c r="K84" s="141">
        <v>0</v>
      </c>
      <c r="L84" s="49">
        <v>0</v>
      </c>
      <c r="M84" s="3"/>
      <c r="N84" s="3"/>
    </row>
    <row r="85" spans="1:14" ht="14.25" customHeight="1" hidden="1">
      <c r="A85" s="38"/>
      <c r="B85" s="85"/>
      <c r="C85" s="85"/>
      <c r="D85" s="141">
        <v>0</v>
      </c>
      <c r="E85" s="141">
        <v>0</v>
      </c>
      <c r="F85" s="141">
        <v>0</v>
      </c>
      <c r="G85" s="141">
        <v>0</v>
      </c>
      <c r="H85" s="141">
        <v>0</v>
      </c>
      <c r="I85" s="141">
        <v>0</v>
      </c>
      <c r="J85" s="141">
        <v>0</v>
      </c>
      <c r="K85" s="141">
        <v>0</v>
      </c>
      <c r="L85" s="49">
        <v>0</v>
      </c>
      <c r="M85" s="3"/>
      <c r="N85" s="3"/>
    </row>
    <row r="86" spans="1:14" ht="15" customHeight="1" hidden="1">
      <c r="A86" s="33">
        <v>1</v>
      </c>
      <c r="B86" s="25">
        <v>2</v>
      </c>
      <c r="C86" s="25"/>
      <c r="D86" s="141">
        <v>0</v>
      </c>
      <c r="E86" s="141">
        <v>0</v>
      </c>
      <c r="F86" s="141">
        <v>0</v>
      </c>
      <c r="G86" s="141">
        <v>0</v>
      </c>
      <c r="H86" s="141">
        <v>0</v>
      </c>
      <c r="I86" s="141">
        <v>0</v>
      </c>
      <c r="J86" s="141">
        <v>0</v>
      </c>
      <c r="K86" s="141">
        <v>0</v>
      </c>
      <c r="L86" s="61">
        <f>SUM(L87,L105)</f>
        <v>0</v>
      </c>
      <c r="M86" s="3"/>
      <c r="N86" s="3"/>
    </row>
    <row r="87" spans="1:14" ht="15">
      <c r="A87" s="40" t="s">
        <v>62</v>
      </c>
      <c r="B87" s="25">
        <v>3143</v>
      </c>
      <c r="C87" s="25">
        <v>490</v>
      </c>
      <c r="D87" s="139">
        <v>0</v>
      </c>
      <c r="E87" s="139">
        <v>0</v>
      </c>
      <c r="F87" s="139">
        <v>0</v>
      </c>
      <c r="G87" s="139">
        <v>0</v>
      </c>
      <c r="H87" s="139">
        <v>0</v>
      </c>
      <c r="I87" s="139">
        <v>0</v>
      </c>
      <c r="J87" s="139">
        <v>0</v>
      </c>
      <c r="K87" s="139">
        <v>0</v>
      </c>
      <c r="L87" s="61">
        <f>SUM(L88,L95)</f>
        <v>0</v>
      </c>
      <c r="M87" s="3"/>
      <c r="N87" s="3"/>
    </row>
    <row r="88" spans="1:14" s="1" customFormat="1" ht="15">
      <c r="A88" s="120" t="s">
        <v>44</v>
      </c>
      <c r="B88" s="107">
        <v>3150</v>
      </c>
      <c r="C88" s="107">
        <v>500</v>
      </c>
      <c r="D88" s="139">
        <v>0</v>
      </c>
      <c r="E88" s="139"/>
      <c r="F88" s="139">
        <v>0</v>
      </c>
      <c r="G88" s="139">
        <v>0</v>
      </c>
      <c r="H88" s="139">
        <v>0</v>
      </c>
      <c r="I88" s="139">
        <v>0</v>
      </c>
      <c r="J88" s="139">
        <v>0</v>
      </c>
      <c r="K88" s="139">
        <v>0</v>
      </c>
      <c r="L88" s="62">
        <f>SUM(L89:L94)</f>
        <v>0</v>
      </c>
      <c r="M88" s="12"/>
      <c r="N88" s="12"/>
    </row>
    <row r="89" spans="1:14" s="1" customFormat="1" ht="15.75">
      <c r="A89" s="120" t="s">
        <v>63</v>
      </c>
      <c r="B89" s="107">
        <v>3160</v>
      </c>
      <c r="C89" s="107">
        <v>510</v>
      </c>
      <c r="D89" s="151">
        <f aca="true" t="shared" si="21" ref="D89:L89">SUM(D92,D108)</f>
        <v>0</v>
      </c>
      <c r="E89" s="151">
        <f t="shared" si="21"/>
        <v>0</v>
      </c>
      <c r="F89" s="151">
        <f t="shared" si="21"/>
        <v>0</v>
      </c>
      <c r="G89" s="151">
        <f t="shared" si="21"/>
        <v>0</v>
      </c>
      <c r="H89" s="151">
        <f t="shared" si="21"/>
        <v>0</v>
      </c>
      <c r="I89" s="151">
        <f t="shared" si="21"/>
        <v>0</v>
      </c>
      <c r="J89" s="151">
        <f t="shared" si="21"/>
        <v>0</v>
      </c>
      <c r="K89" s="151">
        <f t="shared" si="21"/>
        <v>0</v>
      </c>
      <c r="L89" s="58">
        <f t="shared" si="21"/>
        <v>0</v>
      </c>
      <c r="M89" s="12"/>
      <c r="N89" s="12"/>
    </row>
    <row r="90" spans="1:14" s="1" customFormat="1" ht="15.75">
      <c r="A90" s="121" t="s">
        <v>28</v>
      </c>
      <c r="B90" s="105">
        <v>3200</v>
      </c>
      <c r="C90" s="105">
        <v>520</v>
      </c>
      <c r="D90" s="145">
        <f>D91+D92+D93+D94</f>
        <v>0</v>
      </c>
      <c r="E90" s="145">
        <f aca="true" t="shared" si="22" ref="E90:K90">E91+E92+E93+E94</f>
        <v>0</v>
      </c>
      <c r="F90" s="145">
        <f t="shared" si="22"/>
        <v>0</v>
      </c>
      <c r="G90" s="145">
        <f t="shared" si="22"/>
        <v>0</v>
      </c>
      <c r="H90" s="145">
        <f t="shared" si="22"/>
        <v>0</v>
      </c>
      <c r="I90" s="145">
        <f t="shared" si="22"/>
        <v>0</v>
      </c>
      <c r="J90" s="145">
        <f t="shared" si="22"/>
        <v>0</v>
      </c>
      <c r="K90" s="145">
        <f t="shared" si="22"/>
        <v>0</v>
      </c>
      <c r="L90" s="58"/>
      <c r="M90" s="12"/>
      <c r="N90" s="12"/>
    </row>
    <row r="91" spans="1:14" s="1" customFormat="1" ht="33.75" customHeight="1">
      <c r="A91" s="120" t="s">
        <v>64</v>
      </c>
      <c r="B91" s="107">
        <v>3210</v>
      </c>
      <c r="C91" s="107">
        <v>530</v>
      </c>
      <c r="D91" s="151">
        <f aca="true" t="shared" si="23" ref="D91:K91">SUM(D95,D110)</f>
        <v>0</v>
      </c>
      <c r="E91" s="151">
        <f t="shared" si="23"/>
        <v>0</v>
      </c>
      <c r="F91" s="151">
        <f t="shared" si="23"/>
        <v>0</v>
      </c>
      <c r="G91" s="151">
        <f t="shared" si="23"/>
        <v>0</v>
      </c>
      <c r="H91" s="151">
        <f t="shared" si="23"/>
        <v>0</v>
      </c>
      <c r="I91" s="151">
        <f t="shared" si="23"/>
        <v>0</v>
      </c>
      <c r="J91" s="151">
        <f t="shared" si="23"/>
        <v>0</v>
      </c>
      <c r="K91" s="151">
        <f t="shared" si="23"/>
        <v>0</v>
      </c>
      <c r="L91" s="58"/>
      <c r="M91" s="12"/>
      <c r="N91" s="12"/>
    </row>
    <row r="92" spans="1:14" s="14" customFormat="1" ht="29.25">
      <c r="A92" s="122" t="s">
        <v>43</v>
      </c>
      <c r="B92" s="107">
        <v>3220</v>
      </c>
      <c r="C92" s="107">
        <v>540</v>
      </c>
      <c r="D92" s="145">
        <f aca="true" t="shared" si="24" ref="D92:K92">SUM(D94,D104)</f>
        <v>0</v>
      </c>
      <c r="E92" s="145">
        <f t="shared" si="24"/>
        <v>0</v>
      </c>
      <c r="F92" s="145">
        <f t="shared" si="24"/>
        <v>0</v>
      </c>
      <c r="G92" s="145">
        <f t="shared" si="24"/>
        <v>0</v>
      </c>
      <c r="H92" s="145">
        <f t="shared" si="24"/>
        <v>0</v>
      </c>
      <c r="I92" s="145">
        <f t="shared" si="24"/>
        <v>0</v>
      </c>
      <c r="J92" s="145">
        <f t="shared" si="24"/>
        <v>0</v>
      </c>
      <c r="K92" s="145">
        <f t="shared" si="24"/>
        <v>0</v>
      </c>
      <c r="L92" s="51">
        <v>0</v>
      </c>
      <c r="M92" s="13"/>
      <c r="N92" s="13"/>
    </row>
    <row r="93" spans="1:14" s="14" customFormat="1" ht="29.25">
      <c r="A93" s="122" t="s">
        <v>132</v>
      </c>
      <c r="B93" s="107">
        <v>3230</v>
      </c>
      <c r="C93" s="107">
        <v>550</v>
      </c>
      <c r="D93" s="145">
        <v>0</v>
      </c>
      <c r="E93" s="145">
        <v>0</v>
      </c>
      <c r="F93" s="145">
        <v>0</v>
      </c>
      <c r="G93" s="145">
        <v>0</v>
      </c>
      <c r="H93" s="145">
        <v>0</v>
      </c>
      <c r="I93" s="145">
        <v>0</v>
      </c>
      <c r="J93" s="145">
        <v>0</v>
      </c>
      <c r="K93" s="145">
        <v>0</v>
      </c>
      <c r="L93" s="51"/>
      <c r="M93" s="13"/>
      <c r="N93" s="13"/>
    </row>
    <row r="94" spans="1:14" s="10" customFormat="1" ht="17.25" customHeight="1">
      <c r="A94" s="122" t="s">
        <v>65</v>
      </c>
      <c r="B94" s="107">
        <v>3240</v>
      </c>
      <c r="C94" s="107">
        <v>560</v>
      </c>
      <c r="D94" s="146">
        <f aca="true" t="shared" si="25" ref="D94:K94">SUM(D95:D97)</f>
        <v>0</v>
      </c>
      <c r="E94" s="146">
        <f t="shared" si="25"/>
        <v>0</v>
      </c>
      <c r="F94" s="146">
        <f t="shared" si="25"/>
        <v>0</v>
      </c>
      <c r="G94" s="146">
        <f t="shared" si="25"/>
        <v>0</v>
      </c>
      <c r="H94" s="146">
        <f t="shared" si="25"/>
        <v>0</v>
      </c>
      <c r="I94" s="146">
        <f t="shared" si="25"/>
        <v>0</v>
      </c>
      <c r="J94" s="146">
        <f t="shared" si="25"/>
        <v>0</v>
      </c>
      <c r="K94" s="146">
        <f t="shared" si="25"/>
        <v>0</v>
      </c>
      <c r="L94" s="51">
        <v>0</v>
      </c>
      <c r="M94" s="9"/>
      <c r="N94" s="9"/>
    </row>
    <row r="95" spans="1:14" ht="15.75">
      <c r="A95" s="124" t="s">
        <v>29</v>
      </c>
      <c r="B95" s="29">
        <v>4100</v>
      </c>
      <c r="C95" s="29">
        <v>570</v>
      </c>
      <c r="D95" s="141">
        <f>D96</f>
        <v>0</v>
      </c>
      <c r="E95" s="141">
        <f aca="true" t="shared" si="26" ref="E95:K95">E96</f>
        <v>0</v>
      </c>
      <c r="F95" s="141">
        <f t="shared" si="26"/>
        <v>0</v>
      </c>
      <c r="G95" s="141">
        <f t="shared" si="26"/>
        <v>0</v>
      </c>
      <c r="H95" s="141">
        <f t="shared" si="26"/>
        <v>0</v>
      </c>
      <c r="I95" s="141">
        <f t="shared" si="26"/>
        <v>0</v>
      </c>
      <c r="J95" s="141">
        <f t="shared" si="26"/>
        <v>0</v>
      </c>
      <c r="K95" s="141">
        <f t="shared" si="26"/>
        <v>0</v>
      </c>
      <c r="L95" s="51">
        <v>0</v>
      </c>
      <c r="M95" s="3"/>
      <c r="N95" s="3"/>
    </row>
    <row r="96" spans="1:14" ht="17.25" customHeight="1">
      <c r="A96" s="39" t="s">
        <v>30</v>
      </c>
      <c r="B96" s="27">
        <v>4110</v>
      </c>
      <c r="C96" s="27">
        <v>580</v>
      </c>
      <c r="D96" s="136">
        <f>D97+D98+D99</f>
        <v>0</v>
      </c>
      <c r="E96" s="136">
        <f aca="true" t="shared" si="27" ref="E96:K96">E97+E98+E99</f>
        <v>0</v>
      </c>
      <c r="F96" s="136">
        <f t="shared" si="27"/>
        <v>0</v>
      </c>
      <c r="G96" s="136">
        <f t="shared" si="27"/>
        <v>0</v>
      </c>
      <c r="H96" s="136">
        <f t="shared" si="27"/>
        <v>0</v>
      </c>
      <c r="I96" s="136">
        <f t="shared" si="27"/>
        <v>0</v>
      </c>
      <c r="J96" s="136">
        <f t="shared" si="27"/>
        <v>0</v>
      </c>
      <c r="K96" s="136">
        <f t="shared" si="27"/>
        <v>0</v>
      </c>
      <c r="L96" s="51">
        <v>0</v>
      </c>
      <c r="M96" s="3"/>
      <c r="N96" s="3"/>
    </row>
    <row r="97" spans="1:14" ht="30.75" customHeight="1">
      <c r="A97" s="40" t="s">
        <v>31</v>
      </c>
      <c r="B97" s="25">
        <v>4111</v>
      </c>
      <c r="C97" s="25">
        <v>590</v>
      </c>
      <c r="D97" s="134">
        <v>0</v>
      </c>
      <c r="E97" s="134"/>
      <c r="F97" s="134">
        <v>0</v>
      </c>
      <c r="G97" s="134">
        <v>0</v>
      </c>
      <c r="H97" s="134">
        <v>0</v>
      </c>
      <c r="I97" s="134">
        <v>0</v>
      </c>
      <c r="J97" s="134">
        <v>0</v>
      </c>
      <c r="K97" s="134">
        <v>0</v>
      </c>
      <c r="L97" s="51">
        <v>0</v>
      </c>
      <c r="M97" s="3"/>
      <c r="N97" s="3"/>
    </row>
    <row r="98" spans="1:14" ht="31.5" customHeight="1">
      <c r="A98" s="40" t="s">
        <v>32</v>
      </c>
      <c r="B98" s="25">
        <v>4112</v>
      </c>
      <c r="C98" s="27">
        <v>600</v>
      </c>
      <c r="D98" s="136">
        <v>0</v>
      </c>
      <c r="E98" s="136">
        <v>0</v>
      </c>
      <c r="F98" s="136">
        <v>0</v>
      </c>
      <c r="G98" s="136">
        <v>0</v>
      </c>
      <c r="H98" s="136">
        <v>0</v>
      </c>
      <c r="I98" s="136">
        <v>0</v>
      </c>
      <c r="J98" s="136">
        <v>0</v>
      </c>
      <c r="K98" s="136">
        <v>0</v>
      </c>
      <c r="L98" s="93"/>
      <c r="M98" s="3"/>
      <c r="N98" s="3"/>
    </row>
    <row r="99" spans="1:14" ht="15" customHeight="1">
      <c r="A99" s="40" t="s">
        <v>33</v>
      </c>
      <c r="B99" s="25">
        <v>4113</v>
      </c>
      <c r="C99" s="25">
        <v>610</v>
      </c>
      <c r="D99" s="134">
        <v>0</v>
      </c>
      <c r="E99" s="134">
        <v>0</v>
      </c>
      <c r="F99" s="134">
        <v>0</v>
      </c>
      <c r="G99" s="134">
        <v>0</v>
      </c>
      <c r="H99" s="134">
        <v>0</v>
      </c>
      <c r="I99" s="134">
        <v>0</v>
      </c>
      <c r="J99" s="134">
        <v>0</v>
      </c>
      <c r="K99" s="134">
        <v>0</v>
      </c>
      <c r="L99" s="93"/>
      <c r="M99" s="3"/>
      <c r="N99" s="3"/>
    </row>
    <row r="100" spans="1:14" ht="17.25" customHeight="1" hidden="1">
      <c r="A100" s="120" t="s">
        <v>86</v>
      </c>
      <c r="B100" s="107">
        <v>4120</v>
      </c>
      <c r="C100" s="25">
        <v>600</v>
      </c>
      <c r="D100" s="134">
        <v>0</v>
      </c>
      <c r="E100" s="134">
        <v>0</v>
      </c>
      <c r="F100" s="134">
        <v>0</v>
      </c>
      <c r="G100" s="134">
        <v>0</v>
      </c>
      <c r="H100" s="134">
        <v>0</v>
      </c>
      <c r="I100" s="134">
        <v>0</v>
      </c>
      <c r="J100" s="134">
        <v>0</v>
      </c>
      <c r="K100" s="134">
        <v>0</v>
      </c>
      <c r="L100" s="93"/>
      <c r="M100" s="3"/>
      <c r="N100" s="3"/>
    </row>
    <row r="101" spans="1:14" ht="13.5" customHeight="1" hidden="1">
      <c r="A101" s="125" t="s">
        <v>34</v>
      </c>
      <c r="B101" s="114">
        <v>4121</v>
      </c>
      <c r="C101" s="25">
        <v>610</v>
      </c>
      <c r="D101" s="134">
        <v>0</v>
      </c>
      <c r="E101" s="134">
        <v>0</v>
      </c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93"/>
      <c r="M101" s="3"/>
      <c r="N101" s="3"/>
    </row>
    <row r="102" spans="1:14" ht="17.25" customHeight="1" hidden="1">
      <c r="A102" s="125" t="s">
        <v>87</v>
      </c>
      <c r="B102" s="114">
        <v>4122</v>
      </c>
      <c r="C102" s="107"/>
      <c r="D102" s="175">
        <v>0</v>
      </c>
      <c r="E102" s="175">
        <v>0</v>
      </c>
      <c r="F102" s="175">
        <v>0</v>
      </c>
      <c r="G102" s="175">
        <v>0</v>
      </c>
      <c r="H102" s="175">
        <v>0</v>
      </c>
      <c r="I102" s="175">
        <v>0</v>
      </c>
      <c r="J102" s="175">
        <v>0</v>
      </c>
      <c r="K102" s="175">
        <v>0</v>
      </c>
      <c r="L102" s="93"/>
      <c r="M102" s="3"/>
      <c r="N102" s="3"/>
    </row>
    <row r="103" spans="1:14" ht="16.5" customHeight="1" hidden="1">
      <c r="A103" s="125" t="s">
        <v>36</v>
      </c>
      <c r="B103" s="114">
        <v>4123</v>
      </c>
      <c r="C103" s="114"/>
      <c r="D103" s="143">
        <f aca="true" t="shared" si="28" ref="D103:K103">SUM(D104:D106)</f>
        <v>0</v>
      </c>
      <c r="E103" s="143">
        <f t="shared" si="28"/>
        <v>0</v>
      </c>
      <c r="F103" s="143">
        <f t="shared" si="28"/>
        <v>0</v>
      </c>
      <c r="G103" s="143">
        <f t="shared" si="28"/>
        <v>0</v>
      </c>
      <c r="H103" s="143">
        <f t="shared" si="28"/>
        <v>0</v>
      </c>
      <c r="I103" s="143">
        <f t="shared" si="28"/>
        <v>0</v>
      </c>
      <c r="J103" s="143">
        <f t="shared" si="28"/>
        <v>0</v>
      </c>
      <c r="K103" s="143">
        <f t="shared" si="28"/>
        <v>0</v>
      </c>
      <c r="L103" s="93"/>
      <c r="M103" s="3"/>
      <c r="N103" s="3"/>
    </row>
    <row r="104" spans="1:14" s="10" customFormat="1" ht="18.75" customHeight="1" thickBot="1">
      <c r="A104" s="124" t="s">
        <v>37</v>
      </c>
      <c r="B104" s="105">
        <v>4200</v>
      </c>
      <c r="C104" s="105">
        <v>620</v>
      </c>
      <c r="D104" s="131">
        <f>D105</f>
        <v>0</v>
      </c>
      <c r="E104" s="131">
        <f aca="true" t="shared" si="29" ref="E104:K104">E105</f>
        <v>0</v>
      </c>
      <c r="F104" s="131">
        <f t="shared" si="29"/>
        <v>0</v>
      </c>
      <c r="G104" s="131">
        <f t="shared" si="29"/>
        <v>0</v>
      </c>
      <c r="H104" s="131">
        <f t="shared" si="29"/>
        <v>0</v>
      </c>
      <c r="I104" s="131">
        <f t="shared" si="29"/>
        <v>0</v>
      </c>
      <c r="J104" s="131">
        <f t="shared" si="29"/>
        <v>0</v>
      </c>
      <c r="K104" s="131">
        <f t="shared" si="29"/>
        <v>0</v>
      </c>
      <c r="L104" s="64">
        <v>0</v>
      </c>
      <c r="M104" s="9"/>
      <c r="N104" s="9"/>
    </row>
    <row r="105" spans="1:14" ht="17.25" customHeight="1">
      <c r="A105" s="86" t="s">
        <v>38</v>
      </c>
      <c r="B105" s="27">
        <v>4210</v>
      </c>
      <c r="C105" s="27">
        <v>630</v>
      </c>
      <c r="D105" s="217">
        <v>0</v>
      </c>
      <c r="E105" s="217"/>
      <c r="F105" s="217">
        <v>0</v>
      </c>
      <c r="G105" s="217">
        <v>0</v>
      </c>
      <c r="H105" s="217">
        <v>0</v>
      </c>
      <c r="I105" s="217">
        <v>0</v>
      </c>
      <c r="J105" s="217">
        <v>0</v>
      </c>
      <c r="K105" s="217">
        <v>0</v>
      </c>
      <c r="L105" s="7"/>
      <c r="M105" s="3"/>
      <c r="N105" s="3"/>
    </row>
    <row r="106" spans="1:14" ht="16.5" customHeight="1" hidden="1">
      <c r="A106" s="126" t="s">
        <v>39</v>
      </c>
      <c r="B106" s="27">
        <v>4220</v>
      </c>
      <c r="C106" s="114"/>
      <c r="D106" s="153"/>
      <c r="E106" s="153"/>
      <c r="F106" s="153"/>
      <c r="G106" s="153"/>
      <c r="H106" s="153"/>
      <c r="I106" s="153"/>
      <c r="J106" s="153"/>
      <c r="K106" s="153"/>
      <c r="L106" s="7"/>
      <c r="M106" s="3"/>
      <c r="N106" s="3"/>
    </row>
    <row r="107" spans="1:14" ht="15.75" customHeight="1" hidden="1">
      <c r="A107" s="181"/>
      <c r="B107" s="114"/>
      <c r="C107" s="186"/>
      <c r="D107" s="153"/>
      <c r="E107" s="153"/>
      <c r="F107" s="153"/>
      <c r="G107" s="153"/>
      <c r="H107" s="153"/>
      <c r="I107" s="153"/>
      <c r="J107" s="153"/>
      <c r="K107" s="153"/>
      <c r="L107" s="7"/>
      <c r="M107" s="3"/>
      <c r="N107" s="3"/>
    </row>
    <row r="108" spans="1:14" s="1" customFormat="1" ht="15.75" customHeight="1" hidden="1">
      <c r="A108" s="37"/>
      <c r="B108" s="82"/>
      <c r="C108" s="27"/>
      <c r="D108" s="154">
        <f aca="true" t="shared" si="30" ref="D108:K108">SUM(D109:D110)</f>
        <v>0</v>
      </c>
      <c r="E108" s="154">
        <f t="shared" si="30"/>
        <v>0</v>
      </c>
      <c r="F108" s="154">
        <f t="shared" si="30"/>
        <v>0</v>
      </c>
      <c r="G108" s="154">
        <f t="shared" si="30"/>
        <v>0</v>
      </c>
      <c r="H108" s="154">
        <f t="shared" si="30"/>
        <v>0</v>
      </c>
      <c r="I108" s="154">
        <f t="shared" si="30"/>
        <v>0</v>
      </c>
      <c r="J108" s="154">
        <f t="shared" si="30"/>
        <v>0</v>
      </c>
      <c r="K108" s="154">
        <f t="shared" si="30"/>
        <v>0</v>
      </c>
      <c r="L108" s="11"/>
      <c r="M108" s="12"/>
      <c r="N108" s="12"/>
    </row>
    <row r="109" spans="1:14" s="10" customFormat="1" ht="15.75" customHeight="1" hidden="1">
      <c r="A109" s="21"/>
      <c r="B109" s="81"/>
      <c r="C109" s="114"/>
      <c r="D109" s="155"/>
      <c r="E109" s="155"/>
      <c r="F109" s="155"/>
      <c r="G109" s="155"/>
      <c r="H109" s="155"/>
      <c r="I109" s="155"/>
      <c r="J109" s="155"/>
      <c r="K109" s="155"/>
      <c r="L109" s="8"/>
      <c r="M109" s="9"/>
      <c r="N109" s="9"/>
    </row>
    <row r="110" spans="1:14" s="10" customFormat="1" ht="15" customHeight="1" hidden="1">
      <c r="A110" s="20"/>
      <c r="B110" s="81"/>
      <c r="C110" s="81"/>
      <c r="D110" s="155"/>
      <c r="E110" s="155"/>
      <c r="F110" s="155"/>
      <c r="G110" s="155"/>
      <c r="H110" s="155"/>
      <c r="I110" s="155"/>
      <c r="J110" s="155"/>
      <c r="K110" s="155"/>
      <c r="L110" s="8"/>
      <c r="M110" s="9"/>
      <c r="N110" s="9"/>
    </row>
    <row r="111" spans="1:14" s="15" customFormat="1" ht="17.25" customHeight="1" hidden="1">
      <c r="A111" s="22"/>
      <c r="B111" s="16"/>
      <c r="C111" s="81"/>
      <c r="D111" s="156"/>
      <c r="E111" s="156"/>
      <c r="F111" s="156"/>
      <c r="G111" s="156"/>
      <c r="H111" s="156"/>
      <c r="I111" s="156"/>
      <c r="J111" s="156"/>
      <c r="K111" s="156"/>
      <c r="L111" s="17"/>
      <c r="M111" s="18"/>
      <c r="N111" s="18"/>
    </row>
    <row r="112" spans="1:13" ht="16.5" customHeight="1" hidden="1">
      <c r="A112" s="87"/>
      <c r="B112" s="27"/>
      <c r="C112" s="81"/>
      <c r="D112" s="191">
        <v>0</v>
      </c>
      <c r="E112" s="191"/>
      <c r="F112" s="191">
        <v>0</v>
      </c>
      <c r="G112" s="191">
        <v>0</v>
      </c>
      <c r="H112" s="191">
        <v>0</v>
      </c>
      <c r="I112" s="191">
        <v>0</v>
      </c>
      <c r="J112" s="191">
        <v>0</v>
      </c>
      <c r="K112" s="191">
        <v>0</v>
      </c>
      <c r="L112" s="18"/>
      <c r="M112" s="18"/>
    </row>
    <row r="113" spans="1:11" ht="18.75" customHeight="1" hidden="1">
      <c r="A113" s="87"/>
      <c r="B113" s="27"/>
      <c r="C113" s="16"/>
      <c r="D113" s="192"/>
      <c r="E113" s="192"/>
      <c r="F113" s="192"/>
      <c r="G113" s="192"/>
      <c r="H113" s="192"/>
      <c r="I113" s="192"/>
      <c r="J113" s="192"/>
      <c r="K113" s="192"/>
    </row>
    <row r="114" spans="1:11" ht="15">
      <c r="A114" s="182" t="s">
        <v>45</v>
      </c>
      <c r="B114" s="183">
        <v>5000</v>
      </c>
      <c r="C114" s="27">
        <v>640</v>
      </c>
      <c r="D114" s="171" t="s">
        <v>84</v>
      </c>
      <c r="E114" s="171">
        <v>570768</v>
      </c>
      <c r="F114" s="171">
        <v>0</v>
      </c>
      <c r="G114" s="171" t="s">
        <v>84</v>
      </c>
      <c r="H114" s="171" t="s">
        <v>84</v>
      </c>
      <c r="I114" s="171" t="s">
        <v>84</v>
      </c>
      <c r="J114" s="171" t="s">
        <v>84</v>
      </c>
      <c r="K114" s="171" t="s">
        <v>84</v>
      </c>
    </row>
    <row r="115" spans="1:11" ht="17.25" customHeight="1">
      <c r="A115" s="85" t="s">
        <v>81</v>
      </c>
      <c r="B115" s="25">
        <v>9000</v>
      </c>
      <c r="C115" s="27">
        <v>650</v>
      </c>
      <c r="D115" s="162">
        <v>0</v>
      </c>
      <c r="E115" s="162">
        <v>0</v>
      </c>
      <c r="F115" s="162">
        <v>0</v>
      </c>
      <c r="G115" s="162">
        <v>0</v>
      </c>
      <c r="H115" s="162">
        <v>0</v>
      </c>
      <c r="I115" s="162">
        <v>0</v>
      </c>
      <c r="J115" s="162">
        <v>0</v>
      </c>
      <c r="K115" s="162">
        <v>0</v>
      </c>
    </row>
    <row r="116" spans="1:11" ht="17.25" customHeight="1">
      <c r="A116" s="28"/>
      <c r="B116" s="66"/>
      <c r="C116" s="188"/>
      <c r="D116" s="23"/>
      <c r="E116" s="23"/>
      <c r="F116" s="23"/>
      <c r="G116" s="23"/>
      <c r="H116" s="23"/>
      <c r="I116" s="23"/>
      <c r="J116" s="23"/>
      <c r="K116" s="23"/>
    </row>
    <row r="117" spans="1:11" ht="12.75" customHeight="1">
      <c r="A117" s="130" t="s">
        <v>97</v>
      </c>
      <c r="K117" t="s">
        <v>72</v>
      </c>
    </row>
    <row r="118" ht="12.75" customHeight="1">
      <c r="A118" s="130"/>
    </row>
    <row r="119" ht="12.75" customHeight="1">
      <c r="A119" s="130"/>
    </row>
    <row r="120" spans="1:9" ht="15.75">
      <c r="A120" s="30" t="s">
        <v>110</v>
      </c>
      <c r="B120" s="48"/>
      <c r="C120" s="48"/>
      <c r="D120" s="31"/>
      <c r="E120" s="31"/>
      <c r="F120" s="31"/>
      <c r="G120" s="48"/>
      <c r="H120" s="48" t="s">
        <v>82</v>
      </c>
      <c r="I120" s="48"/>
    </row>
    <row r="121" spans="1:13" ht="15">
      <c r="A121" s="31"/>
      <c r="B121" s="254" t="s">
        <v>40</v>
      </c>
      <c r="C121" s="254"/>
      <c r="D121" s="31"/>
      <c r="E121" s="31"/>
      <c r="F121" s="31"/>
      <c r="G121" s="254" t="s">
        <v>101</v>
      </c>
      <c r="H121" s="254"/>
      <c r="I121" s="254"/>
      <c r="J121" s="2"/>
      <c r="K121" s="2"/>
      <c r="L121" s="2"/>
      <c r="M121" s="2"/>
    </row>
    <row r="122" spans="1:9" ht="15">
      <c r="A122" s="31"/>
      <c r="B122" s="31"/>
      <c r="C122" s="31"/>
      <c r="D122" s="31"/>
      <c r="E122" s="31"/>
      <c r="F122" s="31"/>
      <c r="G122" s="31"/>
      <c r="H122" s="31"/>
      <c r="I122" s="31"/>
    </row>
    <row r="123" spans="1:9" ht="15.75">
      <c r="A123" s="30" t="s">
        <v>69</v>
      </c>
      <c r="B123" s="48"/>
      <c r="C123" s="48"/>
      <c r="D123" s="31"/>
      <c r="E123" s="31"/>
      <c r="F123" s="31"/>
      <c r="G123" s="48"/>
      <c r="H123" s="48" t="s">
        <v>105</v>
      </c>
      <c r="I123" s="48"/>
    </row>
    <row r="124" spans="1:13" ht="15">
      <c r="A124" s="31"/>
      <c r="B124" s="254" t="s">
        <v>40</v>
      </c>
      <c r="C124" s="254"/>
      <c r="D124" s="31"/>
      <c r="E124" s="31"/>
      <c r="F124" s="31"/>
      <c r="G124" s="254" t="s">
        <v>102</v>
      </c>
      <c r="H124" s="254"/>
      <c r="I124" s="254"/>
      <c r="J124" s="2"/>
      <c r="K124" s="2"/>
      <c r="L124" s="2"/>
      <c r="M124" s="2"/>
    </row>
    <row r="126" ht="12.75">
      <c r="A126" t="s">
        <v>194</v>
      </c>
    </row>
    <row r="129" ht="12.75">
      <c r="A129" s="223"/>
    </row>
  </sheetData>
  <sheetProtection/>
  <mergeCells count="28">
    <mergeCell ref="A14:I14"/>
    <mergeCell ref="A17:D17"/>
    <mergeCell ref="F17:J17"/>
    <mergeCell ref="N15:AG15"/>
    <mergeCell ref="A21:A22"/>
    <mergeCell ref="A16:I16"/>
    <mergeCell ref="B21:B22"/>
    <mergeCell ref="D21:D22"/>
    <mergeCell ref="G121:I121"/>
    <mergeCell ref="B121:C121"/>
    <mergeCell ref="L21:L22"/>
    <mergeCell ref="E21:E22"/>
    <mergeCell ref="C21:C22"/>
    <mergeCell ref="B124:C124"/>
    <mergeCell ref="G124:I124"/>
    <mergeCell ref="J21:J22"/>
    <mergeCell ref="K21:K22"/>
    <mergeCell ref="H21:H22"/>
    <mergeCell ref="I1:K1"/>
    <mergeCell ref="I21:I22"/>
    <mergeCell ref="F21:F22"/>
    <mergeCell ref="G21:G22"/>
    <mergeCell ref="L1:M1"/>
    <mergeCell ref="A5:K5"/>
    <mergeCell ref="A6:K6"/>
    <mergeCell ref="H2:L4"/>
    <mergeCell ref="A12:I12"/>
    <mergeCell ref="A7:L7"/>
  </mergeCells>
  <printOptions horizontalCentered="1"/>
  <pageMargins left="0.15748031496062992" right="0.2362204724409449" top="0.6692913385826772" bottom="0.31496062992125984" header="0.31496062992125984" footer="0.15748031496062992"/>
  <pageSetup fitToHeight="3" fitToWidth="1" horizontalDpi="600" verticalDpi="600" orientation="landscape" paperSize="9" scale="74" r:id="rId1"/>
  <rowBreaks count="2" manualBreakCount="2">
    <brk id="53" max="10" man="1"/>
    <brk id="94" max="1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O129"/>
  <sheetViews>
    <sheetView view="pageBreakPreview" zoomScale="105" zoomScaleSheetLayoutView="105" zoomScalePageLayoutView="0" workbookViewId="0" topLeftCell="A49">
      <selection activeCell="A127" sqref="A127"/>
    </sheetView>
  </sheetViews>
  <sheetFormatPr defaultColWidth="9.00390625" defaultRowHeight="12.75"/>
  <cols>
    <col min="1" max="1" width="55.25390625" style="0" customWidth="1"/>
    <col min="2" max="2" width="15.00390625" style="0" customWidth="1"/>
    <col min="3" max="3" width="8.75390625" style="0" customWidth="1"/>
    <col min="4" max="4" width="21.00390625" style="0" customWidth="1"/>
    <col min="5" max="5" width="13.375" style="0" hidden="1" customWidth="1"/>
    <col min="6" max="6" width="21.25390625" style="0" customWidth="1"/>
    <col min="7" max="7" width="10.625" style="0" customWidth="1"/>
    <col min="8" max="8" width="20.375" style="0" customWidth="1"/>
    <col min="9" max="9" width="21.25390625" style="0" customWidth="1"/>
    <col min="10" max="10" width="20.375" style="0" customWidth="1"/>
    <col min="11" max="11" width="21.375" style="0" customWidth="1"/>
    <col min="12" max="12" width="1.25" style="0" hidden="1" customWidth="1"/>
    <col min="13" max="13" width="14.125" style="0" customWidth="1"/>
    <col min="14" max="14" width="9.625" style="0" customWidth="1"/>
  </cols>
  <sheetData>
    <row r="1" spans="9:13" ht="12" customHeight="1">
      <c r="I1" s="266" t="s">
        <v>142</v>
      </c>
      <c r="J1" s="266"/>
      <c r="K1" s="266"/>
      <c r="L1" s="250"/>
      <c r="M1" s="250"/>
    </row>
    <row r="2" spans="8:15" ht="12.75" customHeight="1">
      <c r="H2" s="5"/>
      <c r="I2" s="251" t="s">
        <v>143</v>
      </c>
      <c r="J2" s="251"/>
      <c r="K2" s="251"/>
      <c r="L2" s="251"/>
      <c r="M2" s="5"/>
      <c r="N2" s="2"/>
      <c r="O2" s="2"/>
    </row>
    <row r="3" spans="7:15" ht="12.75">
      <c r="G3" s="5"/>
      <c r="H3" s="5"/>
      <c r="I3" s="251"/>
      <c r="J3" s="251"/>
      <c r="K3" s="251"/>
      <c r="L3" s="251"/>
      <c r="M3" s="5"/>
      <c r="N3" s="2"/>
      <c r="O3" s="2"/>
    </row>
    <row r="4" spans="7:13" ht="24.75" customHeight="1">
      <c r="G4" s="5"/>
      <c r="H4" s="5"/>
      <c r="I4" s="251"/>
      <c r="J4" s="251"/>
      <c r="K4" s="251"/>
      <c r="L4" s="251"/>
      <c r="M4" s="5"/>
    </row>
    <row r="5" spans="1:13" ht="14.25" customHeight="1">
      <c r="A5" s="252" t="s">
        <v>0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M5" s="5"/>
    </row>
    <row r="6" spans="1:11" ht="15.75">
      <c r="A6" s="256" t="s">
        <v>99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</row>
    <row r="7" spans="1:12" ht="15.75">
      <c r="A7" s="248" t="s">
        <v>192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</row>
    <row r="8" spans="9:11" ht="12.75">
      <c r="I8" s="98"/>
      <c r="J8" s="3"/>
      <c r="K8" s="6"/>
    </row>
    <row r="9" spans="9:11" ht="12.75">
      <c r="I9" s="98"/>
      <c r="K9" s="6" t="s">
        <v>4</v>
      </c>
    </row>
    <row r="10" spans="1:11" ht="12.75">
      <c r="A10" s="263" t="s">
        <v>104</v>
      </c>
      <c r="B10" s="263"/>
      <c r="C10" s="263"/>
      <c r="D10" s="263"/>
      <c r="E10" s="263"/>
      <c r="F10" s="263"/>
      <c r="G10" s="263"/>
      <c r="H10" s="263"/>
      <c r="I10" s="263"/>
      <c r="J10" t="s">
        <v>1</v>
      </c>
      <c r="K10" s="46" t="s">
        <v>67</v>
      </c>
    </row>
    <row r="11" spans="1:11" ht="12.75">
      <c r="A11" s="263" t="s">
        <v>89</v>
      </c>
      <c r="B11" s="263"/>
      <c r="C11" s="263"/>
      <c r="D11" s="263"/>
      <c r="E11" s="263"/>
      <c r="F11" s="263"/>
      <c r="G11" s="263"/>
      <c r="H11" s="263"/>
      <c r="I11" s="263"/>
      <c r="J11" t="s">
        <v>2</v>
      </c>
      <c r="K11" s="47">
        <v>3510136600</v>
      </c>
    </row>
    <row r="12" spans="1:11" ht="12.75" customHeight="1" hidden="1">
      <c r="A12" s="241" t="s">
        <v>68</v>
      </c>
      <c r="B12" s="241"/>
      <c r="C12" s="241"/>
      <c r="D12" s="241"/>
      <c r="E12" s="241"/>
      <c r="F12" s="241"/>
      <c r="G12" s="241"/>
      <c r="H12" s="241"/>
      <c r="I12" s="241"/>
      <c r="J12" t="s">
        <v>3</v>
      </c>
      <c r="K12" s="47"/>
    </row>
    <row r="13" spans="1:11" ht="12.75">
      <c r="A13" s="129" t="s">
        <v>88</v>
      </c>
      <c r="B13" s="129"/>
      <c r="C13" s="129"/>
      <c r="D13" s="129"/>
      <c r="E13" s="129"/>
      <c r="F13" s="129"/>
      <c r="G13" s="129"/>
      <c r="H13" s="129"/>
      <c r="I13" s="129"/>
      <c r="J13" t="s">
        <v>91</v>
      </c>
      <c r="K13" s="47">
        <v>420</v>
      </c>
    </row>
    <row r="14" spans="1:11" ht="12.75">
      <c r="A14" s="263" t="s">
        <v>90</v>
      </c>
      <c r="B14" s="263"/>
      <c r="C14" s="263"/>
      <c r="D14" s="263"/>
      <c r="E14" s="263"/>
      <c r="F14" s="263"/>
      <c r="G14" s="263"/>
      <c r="H14" s="263"/>
      <c r="I14" s="263"/>
      <c r="K14" s="3"/>
    </row>
    <row r="15" spans="1:11" ht="12.75">
      <c r="A15" s="263" t="s">
        <v>66</v>
      </c>
      <c r="B15" s="263"/>
      <c r="C15" s="263"/>
      <c r="D15" s="263"/>
      <c r="E15" s="263"/>
      <c r="F15" s="263"/>
      <c r="G15" s="263"/>
      <c r="H15" s="263"/>
      <c r="I15" s="263"/>
      <c r="K15" s="3"/>
    </row>
    <row r="16" spans="1:9" ht="12.75">
      <c r="A16" s="263" t="s">
        <v>176</v>
      </c>
      <c r="B16" s="263"/>
      <c r="C16" s="263"/>
      <c r="D16" s="263"/>
      <c r="E16" s="263"/>
      <c r="F16" s="263"/>
      <c r="G16" s="263"/>
      <c r="H16" s="263"/>
      <c r="I16" s="263"/>
    </row>
    <row r="17" spans="1:13" ht="41.25" customHeight="1">
      <c r="A17" s="246" t="s">
        <v>138</v>
      </c>
      <c r="B17" s="246"/>
      <c r="C17" s="246"/>
      <c r="D17" s="246"/>
      <c r="E17" s="224"/>
      <c r="F17" s="249" t="s">
        <v>139</v>
      </c>
      <c r="G17" s="249"/>
      <c r="H17" s="249"/>
      <c r="I17" s="249"/>
      <c r="J17" s="2"/>
      <c r="K17" s="2"/>
      <c r="M17" s="3"/>
    </row>
    <row r="18" spans="1:13" ht="12.75">
      <c r="A18" s="4" t="s">
        <v>193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57" t="s">
        <v>5</v>
      </c>
      <c r="B21" s="244" t="s">
        <v>92</v>
      </c>
      <c r="C21" s="244" t="s">
        <v>6</v>
      </c>
      <c r="D21" s="244" t="s">
        <v>93</v>
      </c>
      <c r="E21" s="244" t="s">
        <v>7</v>
      </c>
      <c r="F21" s="244" t="s">
        <v>98</v>
      </c>
      <c r="G21" s="244" t="s">
        <v>94</v>
      </c>
      <c r="H21" s="244" t="s">
        <v>95</v>
      </c>
      <c r="I21" s="244" t="s">
        <v>106</v>
      </c>
      <c r="J21" s="244" t="s">
        <v>107</v>
      </c>
      <c r="K21" s="242" t="s">
        <v>96</v>
      </c>
      <c r="L21" s="259" t="s">
        <v>71</v>
      </c>
    </row>
    <row r="22" spans="1:12" ht="62.25" customHeight="1" thickBot="1">
      <c r="A22" s="258"/>
      <c r="B22" s="245"/>
      <c r="C22" s="245"/>
      <c r="D22" s="245"/>
      <c r="E22" s="245"/>
      <c r="F22" s="245"/>
      <c r="G22" s="245"/>
      <c r="H22" s="245"/>
      <c r="I22" s="245"/>
      <c r="J22" s="245"/>
      <c r="K22" s="243"/>
      <c r="L22" s="260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31">
        <f>D25+D67+D96+D105</f>
        <v>752180743.68</v>
      </c>
      <c r="E24" s="131">
        <f aca="true" t="shared" si="0" ref="E24:K24">E25+E67+E96+E105</f>
        <v>12542781</v>
      </c>
      <c r="F24" s="131">
        <f>F27+F30+F33+F34+F44+F54+F62+F115</f>
        <v>752197683.68</v>
      </c>
      <c r="G24" s="131">
        <f t="shared" si="0"/>
        <v>0</v>
      </c>
      <c r="H24" s="131">
        <f t="shared" si="0"/>
        <v>744451232.9499999</v>
      </c>
      <c r="I24" s="131">
        <f t="shared" si="0"/>
        <v>744451232.9499999</v>
      </c>
      <c r="J24" s="131">
        <f t="shared" si="0"/>
        <v>0</v>
      </c>
      <c r="K24" s="131">
        <f t="shared" si="0"/>
        <v>0</v>
      </c>
      <c r="L24" s="53">
        <f>L25+L61</f>
        <v>0</v>
      </c>
      <c r="M24" s="88"/>
      <c r="N24" s="3"/>
    </row>
    <row r="25" spans="1:14" ht="27" customHeight="1">
      <c r="A25" s="187" t="s">
        <v>133</v>
      </c>
      <c r="B25" s="29">
        <v>2000</v>
      </c>
      <c r="C25" s="106" t="s">
        <v>47</v>
      </c>
      <c r="D25" s="131">
        <f>D26+D31+D55+D58+D62+D66</f>
        <v>752180743.68</v>
      </c>
      <c r="E25" s="131">
        <f aca="true" t="shared" si="1" ref="E25:J25">E26+E31+E55+E58+E62+E66</f>
        <v>11972013</v>
      </c>
      <c r="F25" s="131">
        <v>0</v>
      </c>
      <c r="G25" s="131">
        <f t="shared" si="1"/>
        <v>0</v>
      </c>
      <c r="H25" s="131">
        <f>H26+H31+H55+H58+H62+H66</f>
        <v>744451232.9499999</v>
      </c>
      <c r="I25" s="131">
        <f t="shared" si="1"/>
        <v>744451232.9499999</v>
      </c>
      <c r="J25" s="131">
        <f t="shared" si="1"/>
        <v>0</v>
      </c>
      <c r="K25" s="131">
        <f>K26+K31+K55+K58+K62+K66</f>
        <v>0</v>
      </c>
      <c r="L25" s="53">
        <f>L26+L53</f>
        <v>0</v>
      </c>
      <c r="M25" s="88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41">
        <f>D27+D30</f>
        <v>592662898.3</v>
      </c>
      <c r="E26" s="141">
        <f aca="true" t="shared" si="2" ref="E26:K26">E27+E30</f>
        <v>8129276</v>
      </c>
      <c r="F26" s="141">
        <v>0</v>
      </c>
      <c r="G26" s="141">
        <f t="shared" si="2"/>
        <v>0</v>
      </c>
      <c r="H26" s="141">
        <f t="shared" si="2"/>
        <v>585683714.65</v>
      </c>
      <c r="I26" s="141">
        <f t="shared" si="2"/>
        <v>585683714.65</v>
      </c>
      <c r="J26" s="141">
        <f t="shared" si="2"/>
        <v>0</v>
      </c>
      <c r="K26" s="141">
        <f t="shared" si="2"/>
        <v>0</v>
      </c>
      <c r="L26" s="65">
        <f>SUM(L27,L30,L31,L42,L43,L44,L52)</f>
        <v>0</v>
      </c>
      <c r="M26" s="88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485638041.15999997</v>
      </c>
      <c r="E27" s="132">
        <f aca="true" t="shared" si="3" ref="E27:K27">E28+E29</f>
        <v>0</v>
      </c>
      <c r="F27" s="136">
        <f>'0611010'!F28+'0611020'!F27+'0611030'!F27+'0611040'!F27+'1018600'!F27+'0611070'!F27+'0611090'!F27+'0611150'!F27+'1011180'!F27+'0611161'!F27+'0611162'!F27+'1011210'!F27+'0611110'!F27</f>
        <v>485638041.15999997</v>
      </c>
      <c r="G27" s="132">
        <f t="shared" si="3"/>
        <v>0</v>
      </c>
      <c r="H27" s="132">
        <f t="shared" si="3"/>
        <v>479958858.38</v>
      </c>
      <c r="I27" s="132">
        <f t="shared" si="3"/>
        <v>479958858.38</v>
      </c>
      <c r="J27" s="132">
        <f t="shared" si="3"/>
        <v>0</v>
      </c>
      <c r="K27" s="132">
        <f t="shared" si="3"/>
        <v>0</v>
      </c>
      <c r="L27" s="55">
        <v>0</v>
      </c>
      <c r="M27" s="88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34">
        <f>'0611010'!D29+'0611020'!D28+'0611030'!D28+'0611040'!D28+'1018600'!D28+'0611070'!D28+'0611090'!D28+'0611150'!D28+'1011180'!D28+'0611161'!D28+'0611162'!D28+'1011210'!D28+'0611110'!D28</f>
        <v>485638041.15999997</v>
      </c>
      <c r="E28" s="134">
        <f>'0611010'!E29+'0611020'!E28+'0611030'!E28+'0611040'!E28+'1018600'!E28+'0611070'!E28+'0611090'!E28+'0611150'!E28+'1011180'!E28+'0611161'!E28+'0611162'!E28+'1011210'!E28+'0611110'!E28</f>
        <v>0</v>
      </c>
      <c r="F28" s="134">
        <f>'0611010'!F29+'0611020'!F28+'0611030'!F28+'0611040'!F28+'1018600'!F28+'0611070'!F28+'0611090'!F28+'0611150'!F28+'1011180'!F28+'0611161'!F28+'0611162'!F28+'1011210'!F28+'0611110'!F28</f>
        <v>0</v>
      </c>
      <c r="G28" s="134">
        <f>'0611010'!G29+'0611020'!G28+'0611030'!G28+'0611040'!G28+'1018600'!G28+'0611070'!G28+'0611090'!G28+'0611150'!G28+'1011180'!G28+'0611161'!G28+'0611162'!G28+'1011210'!G28+'0611110'!G28</f>
        <v>0</v>
      </c>
      <c r="H28" s="134">
        <f>'0611010'!H29+'0611020'!H28+'0611030'!H28+'0611040'!H28+'1018600'!H28+'0611070'!H28+'0611090'!H28+'0611150'!H28+'1011180'!H28+'0611161'!H28+'0611162'!H28+'1011210'!H28+'0611110'!H28</f>
        <v>479958858.38</v>
      </c>
      <c r="I28" s="134">
        <f>'0611010'!I29+'0611020'!I28+'0611030'!I28+'0611040'!I28+'1018600'!I28+'0611070'!I28+'0611090'!I28+'0611150'!I28+'1011180'!I28+'0611161'!I28+'0611162'!I28+'1011210'!I28+'0611110'!I28</f>
        <v>479958858.38</v>
      </c>
      <c r="J28" s="134">
        <f>'0611010'!J29+'0611020'!J28+'0611030'!J28+'0611040'!J28+'1018600'!J28+'0611070'!J28+'0611090'!J28+'0611150'!J28+'1011180'!J28+'0611161'!J28+'0611162'!J28+'1011210'!J28+'0611110'!J28</f>
        <v>0</v>
      </c>
      <c r="K28" s="134">
        <f>'0611010'!K29+'0611020'!K28+'0611030'!K28+'0611040'!K28+'1018600'!K28+'0611070'!K28+'0611090'!K28+'0611150'!K28+'1011180'!K28+'0611161'!K28+'0611162'!K28+'1011210'!K28+'0611110'!K28</f>
        <v>0</v>
      </c>
      <c r="L28" s="56">
        <v>0</v>
      </c>
      <c r="M28" s="88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f>'0611010'!D30+'0611020'!D29+'0611030'!D29+'0611040'!D29+'1018600'!D29+'0611070'!D29+'0611090'!D29+'0611150'!D29+'1011180'!D29+'0611161'!D29+'0611162'!D29+'1011210'!D29</f>
        <v>0</v>
      </c>
      <c r="E29" s="134">
        <f>'0611010'!E30+'0611020'!E29+'0611030'!E29+'0611040'!E29+'1018600'!E29+'0611070'!E29+'0611090'!E29+'0611150'!E29+'1011180'!E29+'0611161'!E29+'0611162'!E29+'1011210'!E29</f>
        <v>0</v>
      </c>
      <c r="F29" s="134">
        <f>'0611010'!F30+'0611020'!F29+'0611030'!F29+'0611040'!F29+'1018600'!F29+'0611070'!F29+'0611090'!F29+'0611150'!F29+'1011180'!F29+'0611161'!F29+'0611162'!F29+'1011210'!F29</f>
        <v>0</v>
      </c>
      <c r="G29" s="134">
        <f>'0611010'!G30+'0611020'!G29+'0611030'!G29+'0611040'!G29+'1018600'!G29+'0611070'!G29+'0611090'!G29+'0611150'!G29+'1011180'!G29+'0611161'!G29+'0611162'!G29+'1011210'!G29</f>
        <v>0</v>
      </c>
      <c r="H29" s="134">
        <f>'0611010'!H30+'0611020'!H29+'0611030'!H29+'0611040'!H29+'1018600'!H29+'0611070'!H29+'0611090'!H29+'0611150'!H29+'1011180'!H29+'0611161'!H29+'0611162'!H29+'1011210'!H29</f>
        <v>0</v>
      </c>
      <c r="I29" s="134">
        <f>'0611010'!I30+'0611020'!I29+'0611030'!I29+'0611040'!I29+'1018600'!I29+'0611070'!I29+'0611090'!I29+'0611150'!I29+'1011180'!I29+'0611161'!I29+'0611162'!I29+'1011210'!I29</f>
        <v>0</v>
      </c>
      <c r="J29" s="134">
        <f>'0611010'!J30+'0611020'!J29+'0611030'!J29+'0611040'!J29+'1018600'!J29+'0611070'!J29+'0611090'!J29+'0611150'!J29+'1011180'!J29+'0611161'!J29+'0611162'!J29+'1011210'!J29</f>
        <v>0</v>
      </c>
      <c r="K29" s="134">
        <f>'0611010'!K30+'0611020'!K29+'0611030'!K29+'0611040'!K29+'1018600'!K29+'0611070'!K29+'0611090'!K29+'0611150'!K29+'1011180'!K29+'0611161'!K29+'0611162'!K29+'1011210'!K29</f>
        <v>0</v>
      </c>
      <c r="L29" s="56">
        <v>0</v>
      </c>
      <c r="M29" s="88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6">
        <f>'0611010'!D31+'0611020'!D30+'0611030'!D30+'0611040'!D30+'1018600'!D30+'0611070'!D30+'0611090'!D30+'0611150'!D30+'1011180'!D30+'0611161'!D30+'0611162'!D30+'1011210'!D30+'0611110'!D30</f>
        <v>107024857.14</v>
      </c>
      <c r="E30" s="136">
        <f>'0611010'!E31+'0611020'!E30+'0611030'!E30+'0611040'!E30+'1018600'!E30+'0611070'!E30+'0611090'!E30+'0611150'!E30+'1011180'!E30+'0611161'!E30+'0611162'!E30+'1011210'!E30+'0611110'!E30</f>
        <v>8129276</v>
      </c>
      <c r="F30" s="136">
        <f>'0611010'!F31+'0611020'!F30+'0611030'!F30+'0611040'!F30+'1018600'!F30+'0611070'!F30+'0611090'!F30+'0611150'!F30+'1011180'!F30+'0611161'!F30+'0611162'!F30+'1011210'!F30+'0611110'!F30</f>
        <v>107024857.14</v>
      </c>
      <c r="G30" s="136">
        <f>'0611010'!G31+'0611020'!G30+'0611030'!G30+'0611040'!G30+'1018600'!G30+'0611070'!G30+'0611090'!G30+'0611150'!G30+'1011180'!G30+'0611161'!G30+'0611162'!G30+'1011210'!G30+'0611110'!G30</f>
        <v>0</v>
      </c>
      <c r="H30" s="136">
        <f>'0611010'!H31+'0611020'!H30+'0611030'!H30+'0611040'!H30+'1018600'!H30+'0611070'!H30+'0611090'!H30+'0611150'!H30+'1011180'!H30+'0611161'!H30+'0611162'!H30+'1011210'!H30+'0611110'!H30</f>
        <v>105724856.27000001</v>
      </c>
      <c r="I30" s="136">
        <f>'0611010'!I31+'0611020'!I30+'0611030'!I30+'0611040'!I30+'1018600'!I30+'0611070'!I30+'0611090'!I30+'0611150'!I30+'1011180'!I30+'0611161'!I30+'0611162'!I30+'1011210'!I30+'0611110'!I30</f>
        <v>105724856.27000001</v>
      </c>
      <c r="J30" s="136">
        <f>'0611010'!J31+'0611020'!J30+'0611030'!J30+'0611040'!J30+'1018600'!J30+'0611070'!J30+'0611090'!J30+'0611150'!J30+'1011180'!J30+'0611161'!J30+'0611162'!J30+'1011210'!J30+'0611110'!J30</f>
        <v>0</v>
      </c>
      <c r="K30" s="136">
        <f>'0611010'!K31+'0611020'!K30+'0611030'!K30+'0611040'!K30+'1018600'!K30+'0611070'!K30+'0611090'!K30+'0611150'!K30+'1011180'!K30+'0611161'!K30+'0611162'!K30+'1011210'!K30+'0611110'!K30</f>
        <v>0</v>
      </c>
      <c r="L30" s="57">
        <v>0</v>
      </c>
      <c r="M30" s="88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41">
        <f>D32+D33+D34+D35+D42+D43+D44+D52</f>
        <v>146305312.38</v>
      </c>
      <c r="E31" s="141">
        <f>E32+E33+E34+E35+E42+E43+E44+E52</f>
        <v>3842737</v>
      </c>
      <c r="F31" s="141">
        <v>0</v>
      </c>
      <c r="G31" s="141">
        <f>G32+G33+G34+G35+G42+G43+G44+G52</f>
        <v>0</v>
      </c>
      <c r="H31" s="141">
        <f>H32+H33+H34+H35+H42+H43+H44+H52</f>
        <v>145569965.95</v>
      </c>
      <c r="I31" s="141">
        <f>I32+I33+I34+I35+I42+I43+I44+I52</f>
        <v>145569965.95</v>
      </c>
      <c r="J31" s="141">
        <f>J32+J33+J34+J35+J42+J43+J44+J52</f>
        <v>0</v>
      </c>
      <c r="K31" s="141">
        <f>K32+K33+K34+K35+K42+K43+K44+K52</f>
        <v>0</v>
      </c>
      <c r="L31" s="55">
        <f>SUM(L32:L36,L37:L37)</f>
        <v>0</v>
      </c>
      <c r="M31" s="88"/>
      <c r="N31" s="9"/>
    </row>
    <row r="32" spans="1:14" ht="15.75" customHeight="1">
      <c r="A32" s="179" t="s">
        <v>9</v>
      </c>
      <c r="B32" s="107">
        <v>2210</v>
      </c>
      <c r="C32" s="108" t="s">
        <v>54</v>
      </c>
      <c r="D32" s="136">
        <f>'0611010'!D33+'0611020'!D32+'0611030'!D32+'0611040'!D32+'1018600'!D32+'0611070'!D32+'0611090'!D32+'0611150'!D32+'1011180'!D32+'0611161'!D32+'0611162'!D32+'1011210'!D32+'0611110'!D32</f>
        <v>13851169.38</v>
      </c>
      <c r="E32" s="136">
        <f>'0611010'!E33+'0611020'!E32+'0611030'!E32+'0611040'!E32+'1018600'!E32+'0611070'!E32+'0611090'!E32+'0611150'!E32+'1011180'!E32+'0611161'!E32+'0611162'!E32+'1011210'!E32+'0611110'!E32</f>
        <v>0</v>
      </c>
      <c r="F32" s="136">
        <f>'0611010'!F33+'0611020'!F32+'0611030'!F32+'0611040'!F32+'1018600'!F32+'0611070'!F32+'0611090'!F32+'0611150'!F32+'1011180'!F32+'0611161'!F32+'0611162'!F32+'1011210'!F32+'0611110'!F32</f>
        <v>0</v>
      </c>
      <c r="G32" s="136">
        <f>'0611010'!G33+'0611020'!G32+'0611030'!G32+'0611040'!G32+'1018600'!G32+'0611070'!G32+'0611090'!G32+'0611150'!G32+'1011180'!G32+'0611161'!G32+'0611162'!G32+'1011210'!G32+'0611110'!G32</f>
        <v>0</v>
      </c>
      <c r="H32" s="136">
        <f>'0611010'!H33+'0611020'!H32+'0611030'!H32+'0611040'!H32+'1018600'!H32+'0611070'!H32+'0611090'!H32+'0611150'!H32+'1011180'!H32+'0611161'!H32+'0611162'!H32+'1011210'!H32+'0611110'!H32</f>
        <v>13653205.9</v>
      </c>
      <c r="I32" s="136">
        <f>'0611010'!I33+'0611020'!I32+'0611030'!I32+'0611040'!I32+'1018600'!I32+'0611070'!I32+'0611090'!I32+'0611150'!I32+'1011180'!I32+'0611161'!I32+'0611162'!I32+'1011210'!I32+'0611110'!I32</f>
        <v>13653205.9</v>
      </c>
      <c r="J32" s="136">
        <f>'0611010'!J33+'0611020'!J32+'0611030'!J32+'0611040'!J32+'1018600'!J32+'0611070'!J32+'0611090'!J32+'0611150'!J32+'1011180'!J32+'0611161'!J32+'0611162'!J32+'1011210'!J32+'0611110'!J32</f>
        <v>0</v>
      </c>
      <c r="K32" s="136">
        <f>'0611010'!K33+'0611020'!K32+'0611030'!K32+'0611040'!K32+'1018600'!K32+'0611070'!K32+'0611090'!K32+'0611150'!K32+'1011180'!K32+'0611161'!K32+'0611162'!K32+'1011210'!K32+'0611110'!K32</f>
        <v>0</v>
      </c>
      <c r="L32" s="56">
        <v>0</v>
      </c>
      <c r="M32" s="88"/>
      <c r="N32" s="3"/>
    </row>
    <row r="33" spans="1:14" ht="14.25" customHeight="1">
      <c r="A33" s="112" t="s">
        <v>10</v>
      </c>
      <c r="B33" s="107">
        <v>2220</v>
      </c>
      <c r="C33" s="108" t="s">
        <v>55</v>
      </c>
      <c r="D33" s="136">
        <f>'0611010'!D34+'0611020'!D33+'0611030'!D33+'0611040'!D33+'1018600'!D33+'0611070'!D33+'0611090'!D33+'0611150'!D33+'1011180'!D33+'0611161'!D33+'0611162'!D33+'1011210'!D33+'0611110'!D33</f>
        <v>129273</v>
      </c>
      <c r="E33" s="136">
        <f>'0611010'!E34+'0611020'!E33+'0611030'!E33+'0611040'!E33+'1018600'!E33+'0611070'!E33+'0611090'!E33+'0611150'!E33+'1011180'!E33+'0611161'!E33+'0611162'!E33+'1011210'!E33+'0611110'!E33</f>
        <v>18900</v>
      </c>
      <c r="F33" s="136">
        <f>'0611010'!F34+'0611020'!F33+'0611030'!F33+'0611040'!F33+'1018600'!F33+'0611070'!F33+'0611090'!F33+'0611150'!F33+'1011180'!F33+'0611161'!F33+'0611162'!F33+'1011210'!F33+'0611110'!F33</f>
        <v>129273</v>
      </c>
      <c r="G33" s="136">
        <f>'0611010'!G34+'0611020'!G33+'0611030'!G33+'0611040'!G33+'1018600'!G33+'0611070'!G33+'0611090'!G33+'0611150'!G33+'1011180'!G33+'0611161'!G33+'0611162'!G33+'1011210'!G33+'0611110'!G33</f>
        <v>0</v>
      </c>
      <c r="H33" s="136">
        <f>'0611010'!H34+'0611020'!H33+'0611030'!H33+'0611040'!H33+'1018600'!H33+'0611070'!H33+'0611090'!H33+'0611150'!H33+'1011180'!H33+'0611161'!H33+'0611162'!H33+'1011210'!H33+'0611110'!H33</f>
        <v>120249.51</v>
      </c>
      <c r="I33" s="136">
        <f>'0611010'!I34+'0611020'!I33+'0611030'!I33+'0611040'!I33+'1018600'!I33+'0611070'!I33+'0611090'!I33+'0611150'!I33+'1011180'!I33+'0611161'!I33+'0611162'!I33+'1011210'!I33+'0611110'!I33</f>
        <v>120249.51000000001</v>
      </c>
      <c r="J33" s="136">
        <f>'0611010'!J34+'0611020'!J33+'0611030'!J33+'0611040'!J33+'1018600'!J33+'0611070'!J33+'0611090'!J33+'0611150'!J33+'1011180'!J33+'0611161'!J33+'0611162'!J33+'1011210'!J33+'0611110'!J33</f>
        <v>0</v>
      </c>
      <c r="K33" s="136">
        <f>'0611010'!K34+'0611020'!K33+'0611030'!K33+'0611040'!K33+'1018600'!K33+'0611070'!K33+'0611090'!K33+'0611150'!K33+'1011180'!K33+'0611161'!K33+'0611162'!K33+'1011210'!K33+'0611110'!K33</f>
        <v>0</v>
      </c>
      <c r="L33" s="56">
        <v>0</v>
      </c>
      <c r="M33" s="88"/>
      <c r="N33" s="3" t="s">
        <v>72</v>
      </c>
    </row>
    <row r="34" spans="1:14" ht="15" customHeight="1">
      <c r="A34" s="112" t="s">
        <v>58</v>
      </c>
      <c r="B34" s="107">
        <v>2230</v>
      </c>
      <c r="C34" s="108" t="s">
        <v>56</v>
      </c>
      <c r="D34" s="136">
        <f>'0611010'!D35+'0611020'!D34+'0611030'!D34+'0611040'!D34+'1018600'!D34+'0611070'!D34+'0611090'!D34+'0611150'!D34+'1011180'!D34+'0611161'!D34+'0611162'!D34+'1011210'!D34+'0611110'!D34</f>
        <v>34964008</v>
      </c>
      <c r="E34" s="136">
        <f>'0611010'!E35+'0611020'!E34+'0611030'!E34+'0611040'!E34+'1018600'!E34+'0611070'!E34+'0611090'!E34+'0611150'!E34+'1011180'!E34+'0611161'!E34+'0611162'!E34+'1011210'!E34+'0611110'!E34</f>
        <v>3823837</v>
      </c>
      <c r="F34" s="136">
        <f>'0611010'!F35+'0611020'!F34+'0611030'!F34+'0611040'!F34+'1018600'!F34+'0611070'!F34+'0611090'!F34+'0611150'!F34+'1011180'!F34+'0611161'!F34+'0611162'!F34+'1011210'!F34+'0611110'!F34</f>
        <v>34964008</v>
      </c>
      <c r="G34" s="136">
        <f>'0611010'!G35+'0611020'!G34+'0611030'!G34+'0611040'!G34+'1018600'!G34+'0611070'!G34+'0611090'!G34+'0611150'!G34+'1011180'!G34+'0611161'!G34+'0611162'!G34+'1011210'!G34+'0611110'!G34</f>
        <v>0</v>
      </c>
      <c r="H34" s="136">
        <f>'0611010'!H35+'0611020'!H34+'0611030'!H34+'0611040'!H34+'1018600'!H34+'0611070'!H34+'0611090'!H34+'0611150'!H34+'1011180'!H34+'0611161'!H34+'0611162'!H34+'1011210'!H34+'0611110'!H34</f>
        <v>34515503.64</v>
      </c>
      <c r="I34" s="136">
        <f>'0611010'!I35+'0611020'!I34+'0611030'!I34+'0611040'!I34+'1018600'!I34+'0611070'!I34+'0611090'!I34+'0611150'!I34+'1011180'!I34+'0611161'!I34+'0611162'!I34+'1011210'!I34+'0611110'!I34</f>
        <v>34515503.64</v>
      </c>
      <c r="J34" s="136">
        <f>'0611010'!J35+'0611020'!J34+'0611030'!J34+'0611040'!J34+'1018600'!J34+'0611070'!J34+'0611090'!J34+'0611150'!J34+'1011180'!J34+'0611161'!J34+'0611162'!J34+'1011210'!J34+'0611110'!J34</f>
        <v>0</v>
      </c>
      <c r="K34" s="136">
        <f>'0611010'!K35+'0611020'!K34+'0611030'!K34+'0611040'!K34+'1018600'!K34+'0611070'!K34+'0611090'!K34+'0611150'!K34+'1011180'!K34+'0611161'!K34+'0611162'!K34+'1011210'!K34+'0611110'!K34</f>
        <v>0</v>
      </c>
      <c r="L34" s="56">
        <v>0</v>
      </c>
      <c r="M34" s="88"/>
      <c r="N34" s="3"/>
    </row>
    <row r="35" spans="1:14" ht="14.25" customHeight="1">
      <c r="A35" s="112" t="s">
        <v>85</v>
      </c>
      <c r="B35" s="107">
        <v>2240</v>
      </c>
      <c r="C35" s="108" t="s">
        <v>57</v>
      </c>
      <c r="D35" s="136">
        <f>'0611010'!D36+'0611020'!D35+'0611030'!D35+'0611040'!D35+'1018600'!D35+'0611070'!D35+'0611090'!D35+'0611150'!D35+'1011180'!D35+'0611161'!D35+'0611162'!D35+'1011210'!D35+'0611110'!D35</f>
        <v>10788241</v>
      </c>
      <c r="E35" s="136">
        <f>'0611010'!E36+'0611020'!E35+'0611030'!E35+'0611040'!E35+'1018600'!E35+'0611070'!E35+'0611090'!E35+'0611150'!E35+'1011180'!E35+'0611161'!E35+'0611162'!E35+'1011210'!E35+'0611110'!E35</f>
        <v>0</v>
      </c>
      <c r="F35" s="136">
        <f>'0611010'!F36+'0611020'!F35+'0611030'!F35+'0611040'!F35+'1018600'!F35+'0611070'!F35+'0611090'!F35+'0611150'!F35+'1011180'!F35+'0611161'!F35+'0611162'!F35+'1011210'!F35+'0611110'!F35</f>
        <v>0</v>
      </c>
      <c r="G35" s="136">
        <f>'0611010'!G36+'0611020'!G35+'0611030'!G35+'0611040'!G35+'1018600'!G35+'0611070'!G35+'0611090'!G35+'0611150'!G35+'1011180'!G35+'0611161'!G35+'0611162'!G35+'1011210'!G35+'0611110'!G35</f>
        <v>0</v>
      </c>
      <c r="H35" s="136">
        <f>'0611010'!H36+'0611020'!H35+'0611030'!H35+'0611040'!H35+'1018600'!H35+'0611070'!H35+'0611090'!H35+'0611150'!H35+'1011180'!H35+'0611161'!H35+'0611162'!H35+'1011210'!H35+'0611110'!H35</f>
        <v>10507016.979999999</v>
      </c>
      <c r="I35" s="136">
        <f>'0611010'!I36+'0611020'!I35+'0611030'!I35+'0611040'!I35+'1018600'!I35+'0611070'!I35+'0611090'!I35+'0611150'!I35+'1011180'!I35+'0611161'!I35+'0611162'!I35+'1011210'!I35+'0611110'!I35</f>
        <v>10507016.979999999</v>
      </c>
      <c r="J35" s="136">
        <f>'0611010'!J36+'0611020'!J35+'0611030'!J35+'0611040'!J35+'1018600'!J35+'0611070'!J35+'0611090'!J35+'0611150'!J35+'1011180'!J35+'0611161'!J35+'0611162'!J35+'1011210'!J35+'0611110'!J35</f>
        <v>0</v>
      </c>
      <c r="K35" s="136">
        <f>'0611010'!K36+'0611020'!K35+'0611030'!K35+'0611040'!K35+'1018600'!K35+'0611070'!K35+'0611090'!K35+'0611150'!K35+'1011180'!K35+'0611161'!K35+'0611162'!K35+'1011210'!K35+'0611110'!K35</f>
        <v>0</v>
      </c>
      <c r="L35" s="56">
        <v>0</v>
      </c>
      <c r="M35" s="88"/>
      <c r="N35" s="3"/>
    </row>
    <row r="36" spans="1:14" ht="15" hidden="1">
      <c r="A36" s="44"/>
      <c r="B36" s="25"/>
      <c r="C36" s="26"/>
      <c r="D36" s="136">
        <f>'0611010'!D37+'0611020'!D36+'0611030'!D36+'0611040'!D36+'1018600'!D36+'0611070'!D36+'0611090'!D36+'0611150'!D36+'1011180'!D36+'0611161'!D36+'0611162'!D36+'1011210'!D36+'0611110'!D36</f>
        <v>0</v>
      </c>
      <c r="E36" s="136">
        <f>'0611010'!E37+'0611020'!E36+'0611030'!E36+'0611040'!E36+'1018600'!E36+'0611070'!E36+'0611090'!E36+'0611150'!E36+'1011180'!E36+'0611161'!E36+'0611162'!E36+'1011210'!E36+'0611110'!E36</f>
        <v>0</v>
      </c>
      <c r="F36" s="136">
        <f>'0611010'!F37+'0611020'!F36+'0611030'!F36+'0611040'!F36+'1018600'!F36+'0611070'!F36+'0611090'!F36+'0611150'!F36+'1011180'!F36+'0611161'!F36+'0611162'!F36+'1011210'!F36+'0611110'!F36</f>
        <v>0</v>
      </c>
      <c r="G36" s="136">
        <f>'0611010'!G37+'0611020'!G36+'0611030'!G36+'0611040'!G36+'1018600'!G36+'0611070'!G36+'0611090'!G36+'0611150'!G36+'1011180'!G36+'0611161'!G36+'0611162'!G36+'1011210'!G36+'0611110'!G36</f>
        <v>0</v>
      </c>
      <c r="H36" s="136">
        <f>'0611010'!H37+'0611020'!H36+'0611030'!H36+'0611040'!H36+'1018600'!H36+'0611070'!H36+'0611090'!H36+'0611150'!H36+'1011180'!H36+'0611161'!H36+'0611162'!H36+'1011210'!H36+'0611110'!H36</f>
        <v>0</v>
      </c>
      <c r="I36" s="136" t="e">
        <f>'0611010'!I37+'0611020'!I36+'0611030'!I36+'0611040'!I36+'1018600'!I36+'0611070'!I36+'0611090'!I36+'0611150'!I36+'1011180'!I36+'0611161'!I36+'0611162'!I36+'1011210'!I36+'0611110'!I36</f>
        <v>#REF!</v>
      </c>
      <c r="J36" s="136" t="e">
        <f>'0611010'!J37+'0611020'!J36+'0611030'!J36+'0611040'!J36+'1018600'!J36+'0611070'!J36+'0611090'!J36+'0611150'!J36+'1011180'!J36+'0611161'!J36+'0611162'!J36+'1011210'!J36+'0611110'!J36</f>
        <v>#REF!</v>
      </c>
      <c r="K36" s="136" t="e">
        <f>'0611010'!K37+'0611020'!K36+'0611030'!K36+'0611040'!K36+'1018600'!K36+'0611070'!K36+'0611090'!K36+'0611150'!K36+'1011180'!K36+'0611161'!K36+'0611162'!K36+'1011210'!K36+'0611110'!K36</f>
        <v>#REF!</v>
      </c>
      <c r="L36" s="56">
        <v>0</v>
      </c>
      <c r="M36" s="88"/>
      <c r="N36" s="3"/>
    </row>
    <row r="37" spans="1:14" ht="14.25" customHeight="1" hidden="1">
      <c r="A37" s="41" t="s">
        <v>76</v>
      </c>
      <c r="B37" s="25">
        <v>1136</v>
      </c>
      <c r="C37" s="26"/>
      <c r="D37" s="136">
        <f>'0611010'!D38+'0611020'!D37+'0611030'!D37+'0611040'!D37+'1018600'!D37+'0611070'!D37+'0611090'!D37+'0611150'!D37+'1011180'!D37+'0611161'!D37+'0611162'!D37+'1011210'!D37+'0611110'!D37</f>
        <v>0</v>
      </c>
      <c r="E37" s="136">
        <f>'0611010'!E38+'0611020'!E37+'0611030'!E37+'0611040'!E37+'1018600'!E37+'0611070'!E37+'0611090'!E37+'0611150'!E37+'1011180'!E37+'0611161'!E37+'0611162'!E37+'1011210'!E37+'0611110'!E37</f>
        <v>0</v>
      </c>
      <c r="F37" s="136">
        <f>'0611010'!F38+'0611020'!F37+'0611030'!F37+'0611040'!F37+'1018600'!F37+'0611070'!F37+'0611090'!F37+'0611150'!F37+'1011180'!F37+'0611161'!F37+'0611162'!F37+'1011210'!F37+'0611110'!F37</f>
        <v>0</v>
      </c>
      <c r="G37" s="136">
        <f>'0611010'!G38+'0611020'!G37+'0611030'!G37+'0611040'!G37+'1018600'!G37+'0611070'!G37+'0611090'!G37+'0611150'!G37+'1011180'!G37+'0611161'!G37+'0611162'!G37+'1011210'!G37+'0611110'!G37</f>
        <v>0</v>
      </c>
      <c r="H37" s="136" t="e">
        <f>'0611010'!H38+'0611020'!H37+'0611030'!H37+'0611040'!H37+'1018600'!H37+'0611070'!H37+'0611090'!H37+'0611150'!H37+'1011180'!H37+'0611161'!H37+'0611162'!H37+'1011210'!H37+'0611110'!H37</f>
        <v>#REF!</v>
      </c>
      <c r="I37" s="136" t="e">
        <f>'0611010'!I38+'0611020'!I37+'0611030'!I37+'0611040'!I37+'1018600'!I37+'0611070'!I37+'0611090'!I37+'0611150'!I37+'1011180'!I37+'0611161'!I37+'0611162'!I37+'1011210'!I37+'0611110'!I37</f>
        <v>#REF!</v>
      </c>
      <c r="J37" s="136" t="e">
        <f>'0611010'!J38+'0611020'!J37+'0611030'!J37+'0611040'!J37+'1018600'!J37+'0611070'!J37+'0611090'!J37+'0611150'!J37+'1011180'!J37+'0611161'!J37+'0611162'!J37+'1011210'!J37+'0611110'!J37</f>
        <v>#REF!</v>
      </c>
      <c r="K37" s="136" t="e">
        <f>'0611010'!K38+'0611020'!K37+'0611030'!K37+'0611040'!K37+'1018600'!K37+'0611070'!K37+'0611090'!K37+'0611150'!K37+'1011180'!K37+'0611161'!K37+'0611162'!K37+'1011210'!K37+'0611110'!K37</f>
        <v>#REF!</v>
      </c>
      <c r="L37" s="56">
        <v>0</v>
      </c>
      <c r="M37" s="88"/>
      <c r="N37" s="3"/>
    </row>
    <row r="38" spans="1:14" ht="28.5" hidden="1">
      <c r="A38" s="44" t="s">
        <v>11</v>
      </c>
      <c r="B38" s="25">
        <v>1137</v>
      </c>
      <c r="C38" s="25"/>
      <c r="D38" s="136">
        <f>'0611010'!D39+'0611020'!D38+'0611030'!D38+'0611040'!D38+'1018600'!D38+'0611070'!D38+'0611090'!D38+'0611150'!D38+'1011180'!D38+'0611161'!D38+'0611162'!D38+'1011210'!D38+'0611110'!D38</f>
        <v>0</v>
      </c>
      <c r="E38" s="136">
        <f>'0611010'!E39+'0611020'!E38+'0611030'!E38+'0611040'!E38+'1018600'!E38+'0611070'!E38+'0611090'!E38+'0611150'!E38+'1011180'!E38+'0611161'!E38+'0611162'!E38+'1011210'!E38+'0611110'!E38</f>
        <v>0</v>
      </c>
      <c r="F38" s="136">
        <f>'0611010'!F39+'0611020'!F38+'0611030'!F38+'0611040'!F38+'1018600'!F38+'0611070'!F38+'0611090'!F38+'0611150'!F38+'1011180'!F38+'0611161'!F38+'0611162'!F38+'1011210'!F38+'0611110'!F38</f>
        <v>0</v>
      </c>
      <c r="G38" s="136">
        <f>'0611010'!G39+'0611020'!G38+'0611030'!G38+'0611040'!G38+'1018600'!G38+'0611070'!G38+'0611090'!G38+'0611150'!G38+'1011180'!G38+'0611161'!G38+'0611162'!G38+'1011210'!G38+'0611110'!G38</f>
        <v>0</v>
      </c>
      <c r="H38" s="136">
        <f>'0611010'!H39+'0611020'!H38+'0611030'!H38+'0611040'!H38+'1018600'!H38+'0611070'!H38+'0611090'!H38+'0611150'!H38+'1011180'!H38+'0611161'!H38+'0611162'!H38+'1011210'!H38+'0611110'!H38</f>
        <v>0</v>
      </c>
      <c r="I38" s="136" t="e">
        <f>'0611010'!I39+'0611020'!I38+'0611030'!I38+'0611040'!I38+'1018600'!I38+'0611070'!I38+'0611090'!I38+'0611150'!I38+'1011180'!I38+'0611161'!I38+'0611162'!I38+'1011210'!I38+'0611110'!I38</f>
        <v>#REF!</v>
      </c>
      <c r="J38" s="136" t="e">
        <f>'0611010'!J39+'0611020'!J38+'0611030'!J38+'0611040'!J38+'1018600'!J38+'0611070'!J38+'0611090'!J38+'0611150'!J38+'1011180'!J38+'0611161'!J38+'0611162'!J38+'1011210'!J38+'0611110'!J38</f>
        <v>#REF!</v>
      </c>
      <c r="K38" s="136" t="e">
        <f>'0611010'!K39+'0611020'!K38+'0611030'!K38+'0611040'!K38+'1018600'!K38+'0611070'!K38+'0611090'!K38+'0611150'!K38+'1011180'!K38+'0611161'!K38+'0611162'!K38+'1011210'!K38+'0611110'!K38</f>
        <v>#REF!</v>
      </c>
      <c r="L38" s="56">
        <v>0</v>
      </c>
      <c r="M38" s="88"/>
      <c r="N38" s="3"/>
    </row>
    <row r="39" spans="1:14" ht="15" customHeight="1" hidden="1">
      <c r="A39" s="41" t="s">
        <v>25</v>
      </c>
      <c r="B39" s="25">
        <v>1138</v>
      </c>
      <c r="C39" s="25"/>
      <c r="D39" s="136">
        <f>'0611010'!D40+'0611020'!D39+'0611030'!D39+'0611040'!D39+'1018600'!D39+'0611070'!D39+'0611090'!D39+'0611150'!D39+'1011180'!D39+'0611161'!D39+'0611162'!D39+'1011210'!D39+'0611110'!D39</f>
        <v>0</v>
      </c>
      <c r="E39" s="136">
        <f>'0611010'!E40+'0611020'!E39+'0611030'!E39+'0611040'!E39+'1018600'!E39+'0611070'!E39+'0611090'!E39+'0611150'!E39+'1011180'!E39+'0611161'!E39+'0611162'!E39+'1011210'!E39+'0611110'!E39</f>
        <v>0</v>
      </c>
      <c r="F39" s="136">
        <f>'0611010'!F40+'0611020'!F39+'0611030'!F39+'0611040'!F39+'1018600'!F39+'0611070'!F39+'0611090'!F39+'0611150'!F39+'1011180'!F39+'0611161'!F39+'0611162'!F39+'1011210'!F39+'0611110'!F39</f>
        <v>0</v>
      </c>
      <c r="G39" s="136">
        <f>'0611010'!G40+'0611020'!G39+'0611030'!G39+'0611040'!G39+'1018600'!G39+'0611070'!G39+'0611090'!G39+'0611150'!G39+'1011180'!G39+'0611161'!G39+'0611162'!G39+'1011210'!G39+'0611110'!G39</f>
        <v>0</v>
      </c>
      <c r="H39" s="136">
        <f>'0611010'!H40+'0611020'!H39+'0611030'!H39+'0611040'!H39+'1018600'!H39+'0611070'!H39+'0611090'!H39+'0611150'!H39+'1011180'!H39+'0611161'!H39+'0611162'!H39+'1011210'!H39+'0611110'!H39</f>
        <v>0</v>
      </c>
      <c r="I39" s="136" t="e">
        <f>'0611010'!I40+'0611020'!I39+'0611030'!I39+'0611040'!I39+'1018600'!I39+'0611070'!I39+'0611090'!I39+'0611150'!I39+'1011180'!I39+'0611161'!I39+'0611162'!I39+'1011210'!I39+'0611110'!I39</f>
        <v>#REF!</v>
      </c>
      <c r="J39" s="136" t="e">
        <f>'0611010'!J40+'0611020'!J39+'0611030'!J39+'0611040'!J39+'1018600'!J39+'0611070'!J39+'0611090'!J39+'0611150'!J39+'1011180'!J39+'0611161'!J39+'0611162'!J39+'1011210'!J39+'0611110'!J39</f>
        <v>#REF!</v>
      </c>
      <c r="K39" s="136" t="e">
        <f>'0611010'!K40+'0611020'!K39+'0611030'!K39+'0611040'!K39+'1018600'!K39+'0611070'!K39+'0611090'!K39+'0611150'!K39+'1011180'!K39+'0611161'!K39+'0611162'!K39+'1011210'!K39+'0611110'!K39</f>
        <v>#REF!</v>
      </c>
      <c r="L39" s="56">
        <v>0</v>
      </c>
      <c r="M39" s="88"/>
      <c r="N39" s="3"/>
    </row>
    <row r="40" spans="1:14" ht="17.25" customHeight="1" hidden="1">
      <c r="A40" s="41" t="s">
        <v>12</v>
      </c>
      <c r="B40" s="25">
        <v>1139</v>
      </c>
      <c r="C40" s="25"/>
      <c r="D40" s="136">
        <f>'0611010'!D41+'0611020'!D40+'0611030'!D40+'0611040'!D40+'1018600'!D40+'0611070'!D40+'0611090'!D40+'0611150'!D40+'1011180'!D40+'0611161'!D40+'0611162'!D40+'1011210'!D40+'0611110'!D40</f>
        <v>0</v>
      </c>
      <c r="E40" s="136">
        <f>'0611010'!E41+'0611020'!E40+'0611030'!E40+'0611040'!E40+'1018600'!E40+'0611070'!E40+'0611090'!E40+'0611150'!E40+'1011180'!E40+'0611161'!E40+'0611162'!E40+'1011210'!E40+'0611110'!E40</f>
        <v>0</v>
      </c>
      <c r="F40" s="136">
        <f>'0611010'!F41+'0611020'!F40+'0611030'!F40+'0611040'!F40+'1018600'!F40+'0611070'!F40+'0611090'!F40+'0611150'!F40+'1011180'!F40+'0611161'!F40+'0611162'!F40+'1011210'!F40+'0611110'!F40</f>
        <v>0</v>
      </c>
      <c r="G40" s="136">
        <f>'0611010'!G41+'0611020'!G40+'0611030'!G40+'0611040'!G40+'1018600'!G40+'0611070'!G40+'0611090'!G40+'0611150'!G40+'1011180'!G40+'0611161'!G40+'0611162'!G40+'1011210'!G40+'0611110'!G40</f>
        <v>0</v>
      </c>
      <c r="H40" s="136">
        <f>'0611010'!H41+'0611020'!H40+'0611030'!H40+'0611040'!H40+'1018600'!H40+'0611070'!H40+'0611090'!H40+'0611150'!H40+'1011180'!H40+'0611161'!H40+'0611162'!H40+'1011210'!H40+'0611110'!H40</f>
        <v>0</v>
      </c>
      <c r="I40" s="136" t="e">
        <f>'0611010'!I41+'0611020'!I40+'0611030'!I40+'0611040'!I40+'1018600'!I40+'0611070'!I40+'0611090'!I40+'0611150'!I40+'1011180'!I40+'0611161'!I40+'0611162'!I40+'1011210'!I40+'0611110'!I40</f>
        <v>#REF!</v>
      </c>
      <c r="J40" s="136" t="e">
        <f>'0611010'!J41+'0611020'!J40+'0611030'!J40+'0611040'!J40+'1018600'!J40+'0611070'!J40+'0611090'!J40+'0611150'!J40+'1011180'!J40+'0611161'!J40+'0611162'!J40+'1011210'!J40+'0611110'!J40</f>
        <v>#REF!</v>
      </c>
      <c r="K40" s="136" t="e">
        <f>'0611010'!K41+'0611020'!K40+'0611030'!K40+'0611040'!K40+'1018600'!K40+'0611070'!K40+'0611090'!K40+'0611150'!K40+'1011180'!K40+'0611161'!K40+'0611162'!K40+'1011210'!K40+'0611110'!K40</f>
        <v>#REF!</v>
      </c>
      <c r="L40" s="51">
        <v>0</v>
      </c>
      <c r="M40" s="88"/>
      <c r="N40" s="3"/>
    </row>
    <row r="41" spans="1:14" ht="13.5" customHeight="1" hidden="1" thickTop="1">
      <c r="A41" s="35">
        <v>1</v>
      </c>
      <c r="B41" s="36">
        <v>2</v>
      </c>
      <c r="C41" s="36"/>
      <c r="D41" s="136">
        <f>'0611010'!D42+'0611020'!D41+'0611030'!D41+'0611040'!D41+'1018600'!D41+'0611070'!D41+'0611090'!D41+'0611150'!D41+'1011180'!D41+'0611161'!D41+'0611162'!D41+'1011210'!D41+'0611110'!D41</f>
        <v>28</v>
      </c>
      <c r="E41" s="136">
        <f>'0611010'!E42+'0611020'!E41+'0611030'!E41+'0611040'!E41+'1018600'!E41+'0611070'!E41+'0611090'!E41+'0611150'!E41+'1011180'!E41+'0611161'!E41+'0611162'!E41+'1011210'!E41+'0611110'!E41</f>
        <v>50</v>
      </c>
      <c r="F41" s="136">
        <f>'0611010'!F42+'0611020'!F41+'0611030'!F41+'0611040'!F41+'1018600'!F41+'0611070'!F41+'0611090'!F41+'0611150'!F41+'1011180'!F41+'0611161'!F41+'0611162'!F41+'1011210'!F41+'0611110'!F41</f>
        <v>50</v>
      </c>
      <c r="G41" s="136">
        <f>'0611010'!G42+'0611020'!G41+'0611030'!G41+'0611040'!G41+'1018600'!G41+'0611070'!G41+'0611090'!G41+'0611150'!G41+'1011180'!G41+'0611161'!G41+'0611162'!G41+'1011210'!G41+'0611110'!G41</f>
        <v>60</v>
      </c>
      <c r="H41" s="136">
        <f>'0611010'!H42+'0611020'!H41+'0611030'!H41+'0611040'!H41+'1018600'!H41+'0611070'!H41+'0611090'!H41+'0611150'!H41+'1011180'!H41+'0611161'!H41+'0611162'!H41+'1011210'!H41+'0611110'!H41</f>
        <v>42</v>
      </c>
      <c r="I41" s="136" t="e">
        <f>'0611010'!I42+'0611020'!I41+'0611030'!I41+'0611040'!I41+'1018600'!I41+'0611070'!I41+'0611090'!I41+'0611150'!I41+'1011180'!I41+'0611161'!I41+'0611162'!I41+'1011210'!I41+'0611110'!I41</f>
        <v>#REF!</v>
      </c>
      <c r="J41" s="136" t="e">
        <f>'0611010'!J42+'0611020'!J41+'0611030'!J41+'0611040'!J41+'1018600'!J41+'0611070'!J41+'0611090'!J41+'0611150'!J41+'1011180'!J41+'0611161'!J41+'0611162'!J41+'1011210'!J41+'0611110'!J41</f>
        <v>#REF!</v>
      </c>
      <c r="K41" s="136" t="e">
        <f>'0611010'!K42+'0611020'!K41+'0611030'!K41+'0611040'!K41+'1018600'!K41+'0611070'!K41+'0611090'!K41+'0611150'!K41+'1011180'!K41+'0611161'!K41+'0611162'!K41+'1011210'!K41+'0611110'!K41</f>
        <v>#REF!</v>
      </c>
      <c r="L41" s="50">
        <v>10</v>
      </c>
      <c r="M41" s="88"/>
      <c r="N41" s="3"/>
    </row>
    <row r="42" spans="1:14" s="10" customFormat="1" ht="15">
      <c r="A42" s="112" t="s">
        <v>13</v>
      </c>
      <c r="B42" s="107">
        <v>2250</v>
      </c>
      <c r="C42" s="107">
        <v>130</v>
      </c>
      <c r="D42" s="136">
        <f>'0611010'!D43+'0611020'!D42+'0611030'!D42+'0611040'!D42+'1018600'!D42+'0611070'!D42+'0611090'!D42+'0611150'!D42+'1011180'!D42+'0611161'!D42+'0611162'!D42+'1011210'!D42+'0611110'!D42</f>
        <v>20230</v>
      </c>
      <c r="E42" s="136">
        <f>'0611010'!E43+'0611020'!E42+'0611030'!E42+'0611040'!E42+'1018600'!E42+'0611070'!E42+'0611090'!E42+'0611150'!E42+'1011180'!E42+'0611161'!E42+'0611162'!E42+'1011210'!E42+'0611110'!E42</f>
        <v>0</v>
      </c>
      <c r="F42" s="136">
        <f>'0611010'!F43+'0611020'!F42+'0611030'!F42+'0611040'!F42+'1018600'!F42+'0611070'!F42+'0611090'!F42+'0611150'!F42+'1011180'!F42+'0611161'!F42+'0611162'!F42+'1011210'!F42+'0611110'!F42</f>
        <v>0</v>
      </c>
      <c r="G42" s="136">
        <f>'0611010'!G43+'0611020'!G42+'0611030'!G42+'0611040'!G42+'1018600'!G42+'0611070'!G42+'0611090'!G42+'0611150'!G42+'1011180'!G42+'0611161'!G42+'0611162'!G42+'1011210'!G42+'0611110'!G42</f>
        <v>0</v>
      </c>
      <c r="H42" s="136">
        <f>'0611010'!H43+'0611020'!H42+'0611030'!H42+'0611040'!H42+'1018600'!H42+'0611070'!H42+'0611090'!H42+'0611150'!H42+'1011180'!H42+'0611161'!H42+'0611162'!H42+'1011210'!H42+'0611110'!H42</f>
        <v>20196.68</v>
      </c>
      <c r="I42" s="136">
        <f>'0611010'!I43+'0611020'!I42+'0611030'!I42+'0611040'!I42+'1018600'!I42+'0611070'!I42+'0611090'!I42+'0611150'!I42+'1011180'!I42+'0611161'!I42+'0611162'!I42+'1011210'!I42+'0611110'!I42</f>
        <v>20196.68</v>
      </c>
      <c r="J42" s="136">
        <v>0</v>
      </c>
      <c r="K42" s="136">
        <f>'0611010'!K43+'0611020'!K42+'0611030'!K42+'0611040'!K42+'1018600'!K42+'0611070'!K42+'0611090'!K42+'0611150'!K42+'1011180'!K42+'0611161'!K42+'0611162'!K42+'1011210'!K42+'0611110'!K42</f>
        <v>0</v>
      </c>
      <c r="L42" s="57">
        <v>0</v>
      </c>
      <c r="M42" s="88"/>
      <c r="N42" s="9"/>
    </row>
    <row r="43" spans="1:14" s="10" customFormat="1" ht="15">
      <c r="A43" s="43" t="s">
        <v>117</v>
      </c>
      <c r="B43" s="27">
        <v>2260</v>
      </c>
      <c r="C43" s="27">
        <v>140</v>
      </c>
      <c r="D43" s="136">
        <f>'0611010'!D44+'0611020'!D43+'0611030'!D43+'0611040'!D43+'1018600'!D43+'0611070'!D43+'0611090'!D43+'0611150'!D43+'1011180'!D43+'0611161'!D43+'0611162'!D43+'1011210'!D43+'0611110'!D43</f>
        <v>0</v>
      </c>
      <c r="E43" s="136">
        <f>'0611010'!E44+'0611020'!E43+'0611030'!E43+'0611040'!E43+'1018600'!E43+'0611070'!E43+'0611090'!E43+'0611150'!E43+'1011180'!E43+'0611161'!E43+'0611162'!E43+'1011210'!E43+'0611110'!E43</f>
        <v>0</v>
      </c>
      <c r="F43" s="136">
        <f>'0611010'!F44+'0611020'!F43+'0611030'!F43+'0611040'!F43+'1018600'!F43+'0611070'!F43+'0611090'!F43+'0611150'!F43+'1011180'!F43+'0611161'!F43+'0611162'!F43+'1011210'!F43+'0611110'!F43</f>
        <v>0</v>
      </c>
      <c r="G43" s="136">
        <f>'0611010'!G44+'0611020'!G43+'0611030'!G43+'0611040'!G43+'1018600'!G43+'0611070'!G43+'0611090'!G43+'0611150'!G43+'1011180'!G43+'0611161'!G43+'0611162'!G43+'1011210'!G43+'0611110'!G43</f>
        <v>0</v>
      </c>
      <c r="H43" s="136">
        <f>'0611010'!H44+'0611020'!H43+'0611030'!H43+'0611040'!H43+'1018600'!H43+'0611070'!H43+'0611090'!H43+'0611150'!H43+'1011180'!H43+'0611161'!H43+'0611162'!H43+'1011210'!H43+'0611110'!H43</f>
        <v>0</v>
      </c>
      <c r="I43" s="136">
        <f>'0611010'!I44+'0611020'!I43+'0611030'!I43+'0611040'!I43+'1018600'!I43+'0611070'!I43+'0611090'!I43+'0611150'!I43+'1011180'!I43+'0611161'!I43+'0611162'!I43+'1011210'!I43+'0611110'!I43</f>
        <v>0</v>
      </c>
      <c r="J43" s="136">
        <f>'0611010'!J44+'0611020'!J43+'0611030'!J43+'0611040'!J43+'1018600'!J43+'0611070'!J43+'0611090'!J43+'0611150'!J43+'1011180'!J43+'0611161'!J43+'0611162'!J43+'1011210'!J43+'0611110'!J43</f>
        <v>0</v>
      </c>
      <c r="K43" s="136">
        <f>'0611010'!K44+'0611020'!K43+'0611030'!K43+'0611040'!K43+'1018600'!K43+'0611070'!K43+'0611090'!K43+'0611150'!K43+'1011180'!K43+'0611161'!K43+'0611162'!K43+'1011210'!K43+'0611110'!K43</f>
        <v>0</v>
      </c>
      <c r="L43" s="56">
        <v>0</v>
      </c>
      <c r="M43" s="88"/>
      <c r="N43" s="9"/>
    </row>
    <row r="44" spans="1:14" s="10" customFormat="1" ht="14.25" customHeight="1">
      <c r="A44" s="42" t="s">
        <v>14</v>
      </c>
      <c r="B44" s="107">
        <v>2270</v>
      </c>
      <c r="C44" s="107">
        <v>150</v>
      </c>
      <c r="D44" s="136">
        <f>'0611010'!D45+'0611020'!D44+'0611030'!D44+'0611040'!D44+'1018600'!D44+'0611070'!D44+'0611090'!D44+'0611150'!D44+'1011180'!D44+'0611161'!D44+'0611162'!D44+'1011210'!D44+'0611110'!D44</f>
        <v>84642420.00999999</v>
      </c>
      <c r="E44" s="136">
        <f>'0611010'!E45+'0611020'!E44+'0611030'!E44+'0611040'!E44+'1018600'!E44+'0611070'!E44+'0611090'!E44+'0611150'!E44+'1011180'!E44+'0611161'!E44+'0611162'!E44+'1011210'!E44+'0611110'!E44</f>
        <v>0</v>
      </c>
      <c r="F44" s="136">
        <f>'0611010'!F45+'0611020'!F44+'0611030'!F44+'0611040'!F44+'1018600'!F44+'0611070'!F44+'0611090'!F44+'0611150'!F44+'1011180'!F44+'0611161'!F44+'0611162'!F44+'1011210'!F44+'0611110'!F44</f>
        <v>84642420.01</v>
      </c>
      <c r="G44" s="136">
        <f>'0611010'!G45+'0611020'!G44+'0611030'!G44+'0611040'!G44+'1018600'!G44+'0611070'!G44+'0611090'!G44+'0611150'!G44+'1011180'!G44+'0611161'!G44+'0611162'!G44+'1011210'!G44+'0611110'!G44</f>
        <v>0</v>
      </c>
      <c r="H44" s="136">
        <f>'0611010'!H45+'0611020'!H44+'0611030'!H44+'0611040'!H44+'1018600'!H44+'0611070'!H44+'0611090'!H44+'0611150'!H44+'1011180'!H44+'0611161'!H44+'0611162'!H44+'1011210'!H44+'0611110'!H44+H51</f>
        <v>84863254.62999998</v>
      </c>
      <c r="I44" s="136">
        <f>'0611010'!I45+'0611020'!I44+'0611030'!I44+'0611040'!I44+'1018600'!I44+'0611070'!I44+'0611090'!I44+'0611150'!I44+'1011180'!I44+'0611161'!I44+'0611162'!I44+'1011210'!I44+'0611110'!I44+I51</f>
        <v>84863254.62999998</v>
      </c>
      <c r="J44" s="136">
        <f>J45+J46+J47+J48+J49+J51</f>
        <v>0</v>
      </c>
      <c r="K44" s="136">
        <f>'0611010'!K45+'0611020'!K44+'0611030'!K44+'0611040'!K44+'1018600'!K44+'0611070'!K44+'0611090'!K44+'0611150'!K44+'1011180'!K44+'0611161'!K44+'0611162'!K44+'1011210'!K44+'0611110'!K44</f>
        <v>0</v>
      </c>
      <c r="L44" s="55">
        <f>SUM(L45:L50)</f>
        <v>0</v>
      </c>
      <c r="M44" s="88"/>
      <c r="N44" s="9"/>
    </row>
    <row r="45" spans="1:14" ht="16.5" customHeight="1">
      <c r="A45" s="41" t="s">
        <v>15</v>
      </c>
      <c r="B45" s="25">
        <v>2271</v>
      </c>
      <c r="C45" s="25">
        <v>160</v>
      </c>
      <c r="D45" s="136">
        <f>'0611010'!D46+'0611020'!D45+'0611030'!D45+'0611040'!D45+'1018600'!D45+'0611070'!D45+'0611090'!D45+'0611150'!D45+'1011180'!D45+'0611161'!D45+'0611162'!D45+'1011210'!D45+'0611110'!D45</f>
        <v>52527162.26</v>
      </c>
      <c r="E45" s="136">
        <f>'0611010'!E46+'0611020'!E45+'0611030'!E45+'0611040'!E45+'1018600'!E45+'0611070'!E45+'0611090'!E45+'0611150'!E45+'1011180'!E45+'0611161'!E45+'0611162'!E45+'1011210'!E45+'0611110'!E45</f>
        <v>0</v>
      </c>
      <c r="F45" s="136">
        <f>'0611010'!F46+'0611020'!F45+'0611030'!F45+'0611040'!F45+'1018600'!F45+'0611070'!F45+'0611090'!F45+'0611150'!F45+'1011180'!F45+'0611161'!F45+'0611162'!F45+'1011210'!F45+'0611110'!F45</f>
        <v>0</v>
      </c>
      <c r="G45" s="136">
        <f>'0611010'!G46+'0611020'!G45+'0611030'!G45+'0611040'!G45+'1018600'!G45+'0611070'!G45+'0611090'!G45+'0611150'!G45+'1011180'!G45+'0611161'!G45+'0611162'!G45+'1011210'!G45+'0611110'!G45</f>
        <v>0</v>
      </c>
      <c r="H45" s="136">
        <f>'0611010'!H46+'0611020'!H45+'0611030'!H45+'0611040'!H45+'1018600'!H45+'0611070'!H45+'0611090'!H45+'0611150'!H45+'1011180'!H45+'0611161'!H45+'0611162'!H45+'1011210'!H45+'0611110'!H45</f>
        <v>52390157.779999994</v>
      </c>
      <c r="I45" s="136">
        <f>'0611010'!I46+'0611020'!I45+'0611030'!I45+'0611040'!I45+'1018600'!I45+'0611070'!I45+'0611090'!I45+'0611150'!I45+'1011180'!I45+'0611161'!I45+'0611162'!I45+'1011210'!I45+'0611110'!I45</f>
        <v>52390157.779999994</v>
      </c>
      <c r="J45" s="136">
        <f>'0611010'!J46+'0611020'!J45+'0611030'!J45+'0611040'!J45+'1018600'!J45+'0611070'!J45+'0611090'!J45+'0611150'!J45+'1011180'!J45+'0611161'!J45+'0611162'!J45+'1011210'!J45+'0611110'!J45</f>
        <v>0</v>
      </c>
      <c r="K45" s="136">
        <f>'0611010'!K46+'0611020'!K45+'0611030'!K45+'0611040'!K45+'1018600'!K45+'0611070'!K45+'0611090'!K45+'0611150'!K45+'1011180'!K45+'0611161'!K45+'0611162'!K45+'1011210'!K45+'0611110'!K45</f>
        <v>0</v>
      </c>
      <c r="L45" s="56">
        <v>0</v>
      </c>
      <c r="M45" s="88"/>
      <c r="N45" s="3"/>
    </row>
    <row r="46" spans="1:14" ht="18" customHeight="1">
      <c r="A46" s="41" t="s">
        <v>16</v>
      </c>
      <c r="B46" s="25">
        <v>2272</v>
      </c>
      <c r="C46" s="25">
        <v>170</v>
      </c>
      <c r="D46" s="136">
        <f>'0611010'!D47+'0611020'!D46+'0611030'!D46+'0611040'!D46+'1018600'!D46+'0611070'!D46+'0611090'!D46+'0611150'!D46+'1011180'!D46+'0611161'!D46+'0611162'!D46+'1011210'!D46+'0611110'!D46</f>
        <v>3095801.75</v>
      </c>
      <c r="E46" s="136">
        <f>'0611010'!E47+'0611020'!E46+'0611030'!E46+'0611040'!E46+'1018600'!E46+'0611070'!E46+'0611090'!E46+'0611150'!E46+'1011180'!E46+'0611161'!E46+'0611162'!E46+'1011210'!E46+'0611110'!E46</f>
        <v>0</v>
      </c>
      <c r="F46" s="136">
        <f>'0611010'!F47+'0611020'!F46+'0611030'!F46+'0611040'!F46+'1018600'!F46+'0611070'!F46+'0611090'!F46+'0611150'!F46+'1011180'!F46+'0611161'!F46+'0611162'!F46+'1011210'!F46+'0611110'!F46</f>
        <v>0</v>
      </c>
      <c r="G46" s="136">
        <f>'0611010'!G47+'0611020'!G46+'0611030'!G46+'0611040'!G46+'1018600'!G46+'0611070'!G46+'0611090'!G46+'0611150'!G46+'1011180'!G46+'0611161'!G46+'0611162'!G46+'1011210'!G46+'0611110'!G46</f>
        <v>0</v>
      </c>
      <c r="H46" s="136">
        <f>'0611010'!H47+'0611020'!H46+'0611030'!H46+'0611040'!H46+'1018600'!H46+'0611070'!H46+'0611090'!H46+'0611150'!H46+'1011180'!H46+'0611161'!H46+'0611162'!H46+'1011210'!H46+'0611110'!H46</f>
        <v>3086444.3000000003</v>
      </c>
      <c r="I46" s="136">
        <f>'0611010'!I47+'0611020'!I46+'0611030'!I46+'0611040'!I46+'1018600'!I46+'0611070'!I46+'0611090'!I46+'0611150'!I46+'1011180'!I46+'0611161'!I46+'0611162'!I46+'1011210'!I46+'0611110'!I46</f>
        <v>3086444.3000000003</v>
      </c>
      <c r="J46" s="136">
        <f>'0611010'!J47+'0611020'!J46+'0611030'!J46+'0611040'!J46+'1018600'!J46+'0611070'!J46+'0611090'!J46+'0611150'!J46+'1011180'!J46+'0611161'!J46+'0611162'!J46+'1011210'!J46+'0611110'!J46</f>
        <v>0</v>
      </c>
      <c r="K46" s="136">
        <f>'0611010'!K47+'0611020'!K46+'0611030'!K46+'0611040'!K46+'1018600'!K46+'0611070'!K46+'0611090'!K46+'0611150'!K46+'1011180'!K46+'0611161'!K46+'0611162'!K46+'1011210'!K46+'0611110'!K46</f>
        <v>0</v>
      </c>
      <c r="L46" s="56">
        <v>0</v>
      </c>
      <c r="M46" s="88"/>
      <c r="N46" s="3"/>
    </row>
    <row r="47" spans="1:14" ht="15.75" customHeight="1">
      <c r="A47" s="41" t="s">
        <v>17</v>
      </c>
      <c r="B47" s="25">
        <v>2273</v>
      </c>
      <c r="C47" s="25">
        <v>180</v>
      </c>
      <c r="D47" s="136">
        <f>'0611010'!D48+'0611020'!D47+'0611030'!D47+'0611040'!D47+'1018600'!D47+'0611070'!D47+'0611090'!D47+'0611150'!D47+'1011180'!D47+'0611161'!D47+'0611162'!D47+'1011210'!D47+'0611110'!D47</f>
        <v>16284045</v>
      </c>
      <c r="E47" s="136">
        <f>'0611010'!E48+'0611020'!E47+'0611030'!E47+'0611040'!E47+'1018600'!E47+'0611070'!E47+'0611090'!E47+'0611150'!E47+'1011180'!E47+'0611161'!E47+'0611162'!E47+'1011210'!E47+'0611110'!E47</f>
        <v>0</v>
      </c>
      <c r="F47" s="136">
        <f>'0611010'!F48+'0611020'!F47+'0611030'!F47+'0611040'!F47+'1018600'!F47+'0611070'!F47+'0611090'!F47+'0611150'!F47+'1011180'!F47+'0611161'!F47+'0611162'!F47+'1011210'!F47+'0611110'!F47</f>
        <v>0</v>
      </c>
      <c r="G47" s="136">
        <f>'0611010'!G48+'0611020'!G47+'0611030'!G47+'0611040'!G47+'1018600'!G47+'0611070'!G47+'0611090'!G47+'0611150'!G47+'1011180'!G47+'0611161'!G47+'0611162'!G47+'1011210'!G47+'0611110'!G47</f>
        <v>0</v>
      </c>
      <c r="H47" s="136">
        <f>'0611010'!H48+'0611020'!H47+'0611030'!H47+'0611040'!H47+'1018600'!H47+'0611070'!H47+'0611090'!H47+'0611150'!H47+'1011180'!H47+'0611161'!H47+'0611162'!H47+'1011210'!H47+'0611110'!H47</f>
        <v>16232711.280000001</v>
      </c>
      <c r="I47" s="136">
        <f>'0611010'!I48+'0611020'!I47+'0611030'!I47+'0611040'!I47+'1018600'!I47+'0611070'!I47+'0611090'!I47+'0611150'!I47+'1011180'!I47+'0611161'!I47+'0611162'!I47+'1011210'!I47+'0611110'!I47</f>
        <v>16232711.280000001</v>
      </c>
      <c r="J47" s="136">
        <f>'0611010'!J48+'0611020'!J47+'0611030'!J47+'0611040'!J47+'1018600'!J47+'0611070'!J47+'0611090'!J47+'0611150'!J47+'1011180'!J47+'0611161'!J47+'0611162'!J47+'1011210'!J47+'0611110'!J47</f>
        <v>0</v>
      </c>
      <c r="K47" s="136">
        <f>'0611010'!K48+'0611020'!K47+'0611030'!K47+'0611040'!K47+'1018600'!K47+'0611070'!K47+'0611090'!K47+'0611150'!K47+'1011180'!K47+'0611161'!K47+'0611162'!K47+'1011210'!K47+'0611110'!K47</f>
        <v>0</v>
      </c>
      <c r="L47" s="56">
        <v>0</v>
      </c>
      <c r="M47" s="88"/>
      <c r="N47" s="3"/>
    </row>
    <row r="48" spans="1:14" ht="17.25" customHeight="1">
      <c r="A48" s="41" t="s">
        <v>19</v>
      </c>
      <c r="B48" s="25">
        <v>2274</v>
      </c>
      <c r="C48" s="25">
        <v>190</v>
      </c>
      <c r="D48" s="136">
        <f>'0611010'!D49+'0611020'!D48+'0611030'!D48+'0611040'!D48+'1018600'!D48+'0611070'!D48+'0611090'!D48+'0611150'!D48+'1011180'!D48+'0611161'!D48+'0611162'!D48+'1011210'!D48+'0611110'!D48</f>
        <v>11529435</v>
      </c>
      <c r="E48" s="136">
        <f>'0611010'!E49+'0611020'!E48+'0611030'!E48+'0611040'!E48+'1018600'!E48+'0611070'!E48+'0611090'!E48+'0611150'!E48+'1011180'!E48+'0611161'!E48+'0611162'!E48+'1011210'!E48+'0611110'!E48</f>
        <v>0</v>
      </c>
      <c r="F48" s="136">
        <f>'0611010'!F49+'0611020'!F48+'0611030'!F48+'0611040'!F48+'1018600'!F48+'0611070'!F48+'0611090'!F48+'0611150'!F48+'1011180'!F48+'0611161'!F48+'0611162'!F48+'1011210'!F48+'0611110'!F48</f>
        <v>0</v>
      </c>
      <c r="G48" s="136">
        <f>'0611010'!G49+'0611020'!G48+'0611030'!G48+'0611040'!G48+'1018600'!G48+'0611070'!G48+'0611090'!G48+'0611150'!G48+'1011180'!G48+'0611161'!G48+'0611162'!G48+'1011210'!G48+'0611110'!G48</f>
        <v>0</v>
      </c>
      <c r="H48" s="136">
        <f>'0611010'!H49+'0611020'!H48+'0611030'!H48+'0611040'!H48+'1018600'!H48+'0611070'!H48+'0611090'!H48+'0611150'!H48+'1011180'!H48+'0611161'!H48+'0611162'!H48+'1011210'!H48+'0611110'!H48</f>
        <v>11102273.870000001</v>
      </c>
      <c r="I48" s="136">
        <f>'0611010'!I49+'0611020'!I48+'0611030'!I48+'0611040'!I48+'1018600'!I48+'0611070'!I48+'0611090'!I48+'0611150'!I48+'1011180'!I48+'0611161'!I48+'0611162'!I48+'1011210'!I48+'0611110'!I48</f>
        <v>11102273.870000001</v>
      </c>
      <c r="J48" s="136">
        <f>'0611010'!J49+'0611020'!J48+'0611030'!J48+'0611040'!J48+'1018600'!J48+'0611070'!J48+'0611090'!J48+'0611150'!J48+'1011180'!J48+'0611161'!J48+'0611162'!J48+'1011210'!J48+'0611110'!J48</f>
        <v>0</v>
      </c>
      <c r="K48" s="136">
        <f>'0611010'!K49+'0611020'!K48+'0611030'!K48+'0611040'!K48+'1018600'!K48+'0611070'!K48+'0611090'!K48+'0611150'!K48+'1011180'!K48+'0611161'!K48+'0611162'!K48+'1011210'!K48+'0611110'!K48</f>
        <v>0</v>
      </c>
      <c r="L48" s="56">
        <v>0</v>
      </c>
      <c r="M48" s="88"/>
      <c r="N48" s="3"/>
    </row>
    <row r="49" spans="1:14" ht="18" customHeight="1">
      <c r="A49" s="41" t="s">
        <v>18</v>
      </c>
      <c r="B49" s="25">
        <v>2275</v>
      </c>
      <c r="C49" s="25">
        <v>200</v>
      </c>
      <c r="D49" s="136">
        <f>'0611010'!D50+'0611020'!D49</f>
        <v>136400</v>
      </c>
      <c r="E49" s="136">
        <f>'0611010'!E50+'0611020'!E49+'0611030'!E49+'0611040'!E49+'1018600'!E49+'0611070'!E49+'0611090'!E49+'0611150'!E49+'1011180'!E49+'0611161'!E49+'0611162'!E49+'1011210'!E49+'0611110'!E49</f>
        <v>0</v>
      </c>
      <c r="F49" s="136">
        <f>'0611010'!F50+'0611020'!F49+'0611030'!F49+'0611040'!F49+'1018600'!F49+'0611070'!F49+'0611090'!F49+'0611150'!F49+'1011180'!F49+'0611161'!F49+'0611162'!F49+'1011210'!F49+'0611110'!F49</f>
        <v>0</v>
      </c>
      <c r="G49" s="136">
        <f>'0611010'!G50+'0611020'!G49+'0611030'!G49+'0611040'!G49+'1018600'!G49+'0611070'!G49+'0611090'!G49+'0611150'!G49+'1011180'!G49+'0611161'!G49+'0611162'!G49+'1011210'!G49+'0611110'!G49</f>
        <v>0</v>
      </c>
      <c r="H49" s="136">
        <f>'0611010'!H50+'0611020'!H49+'0611030'!H49+'0611040'!H49+'1018600'!H49+'0611070'!H49+'0611090'!H49+'0611150'!H49+'1011180'!H49+'0611161'!H49+'0611162'!H49+'1011210'!H49+'0611110'!H49</f>
        <v>136400</v>
      </c>
      <c r="I49" s="136">
        <f>'0611010'!I50+'0611020'!I49+'0611030'!I49+'0611040'!I49+'1018600'!I49+'0611070'!I49+'0611090'!I49+'0611150'!I49+'1011180'!I49+'0611161'!I49+'0611162'!I49+'1011210'!I49+'0611110'!I49</f>
        <v>136400</v>
      </c>
      <c r="J49" s="136">
        <f>'0611010'!J50+'0611020'!J49+'0611030'!J49+'0611040'!J49+'1018600'!J49+'0611070'!J49+'0611090'!J49+'0611150'!J49+'1011180'!J49+'0611161'!J49+'0611162'!J49+'1011210'!J49+'0611110'!J49</f>
        <v>0</v>
      </c>
      <c r="K49" s="136">
        <f>'0611010'!K50+'0611020'!K49+'0611030'!K49+'0611040'!K49+'1018600'!K49+'0611070'!K49+'0611090'!K49+'0611150'!K49+'1011180'!K49+'0611161'!K49+'0611162'!K49+'1011210'!K49+'0611110'!K49</f>
        <v>0</v>
      </c>
      <c r="L49" s="56">
        <v>0</v>
      </c>
      <c r="M49" s="88"/>
      <c r="N49" s="3"/>
    </row>
    <row r="50" spans="1:14" ht="18.75" customHeight="1" hidden="1">
      <c r="A50" s="41" t="s">
        <v>18</v>
      </c>
      <c r="B50" s="25">
        <v>1166</v>
      </c>
      <c r="C50" s="25">
        <v>220</v>
      </c>
      <c r="D50" s="136">
        <f>'0611010'!D51+'0611020'!D50+'0611030'!D50+'0611040'!D50+'1018600'!D50+'0611070'!D50+'0611090'!D50+'0611150'!D50+'1011180'!D50+'0611161'!D50+'0611162'!D50+'1011210'!D50+'0611110'!D50</f>
        <v>919931</v>
      </c>
      <c r="E50" s="136">
        <f>'0611010'!E51+'0611020'!E50+'0611030'!E50+'0611040'!E50+'1018600'!E50+'0611070'!E50+'0611090'!E50+'0611150'!E50+'1011180'!E50+'0611161'!E50+'0611162'!E50+'1011210'!E50+'0611110'!E50</f>
        <v>0</v>
      </c>
      <c r="F50" s="136">
        <f>'0611010'!F51+'0611020'!F50+'0611030'!F50+'0611040'!F50+'1018600'!F50+'0611070'!F50+'0611090'!F50+'0611150'!F50+'1011180'!F50+'0611161'!F50+'0611162'!F50+'1011210'!F50+'0611110'!F50</f>
        <v>0</v>
      </c>
      <c r="G50" s="136">
        <f>'0611010'!G51+'0611020'!G50+'0611030'!G50+'0611040'!G50+'1018600'!G50+'0611070'!G50+'0611090'!G50+'0611150'!G50+'1011180'!G50+'0611161'!G50+'0611162'!G50+'1011210'!G50+'0611110'!G50</f>
        <v>0</v>
      </c>
      <c r="H50" s="136">
        <f>'0611010'!H51+'0611020'!H50+'0611030'!H50+'0611040'!H50+'1018600'!H50+'0611070'!H50+'0611090'!H50+'0611150'!H50+'1011180'!H50+'0611161'!H50+'0611162'!H50+'1011210'!H50+'0611110'!H50</f>
        <v>824510.6599999999</v>
      </c>
      <c r="I50" s="136" t="e">
        <f>'0611010'!I51+'0611020'!I50+'0611030'!I50+'0611040'!I50+'1018600'!I50+'0611070'!I50+'0611090'!I50+'0611150'!I50+'1011180'!I50+'0611161'!I50+'0611162'!I50+'1011210'!I50+'0611110'!I50</f>
        <v>#REF!</v>
      </c>
      <c r="J50" s="136" t="e">
        <f>'0611010'!J51+'0611020'!J50+'0611030'!J50+'0611040'!J50+'1018600'!J50+'0611070'!J50+'0611090'!J50+'0611150'!J50+'1011180'!J50+'0611161'!J50+'0611162'!J50+'1011210'!J50+'0611110'!J50</f>
        <v>#REF!</v>
      </c>
      <c r="K50" s="136" t="e">
        <f>'0611010'!K51+'0611020'!K50+'0611030'!K50+'0611040'!K50+'1018600'!K50+'0611070'!K50+'0611090'!K50+'0611150'!K50+'1011180'!K50+'0611161'!K50+'0611162'!K50+'1011210'!K50+'0611110'!K50</f>
        <v>#REF!</v>
      </c>
      <c r="L50" s="56">
        <v>0</v>
      </c>
      <c r="M50" s="88"/>
      <c r="N50" s="3"/>
    </row>
    <row r="51" spans="1:14" ht="18.75" customHeight="1">
      <c r="A51" s="41" t="s">
        <v>141</v>
      </c>
      <c r="B51" s="25">
        <v>2276</v>
      </c>
      <c r="C51" s="25">
        <v>210</v>
      </c>
      <c r="D51" s="136">
        <f>'0611010'!D51+'0611020'!D50+'0611070'!D51+'0611090'!D51+'0611110'!D51+'0611150'!D51+'0611161'!D51+'0611162'!D51+'0611040'!D51</f>
        <v>1069576</v>
      </c>
      <c r="E51" s="136">
        <f>'0611010'!E52+'0611020'!E51+'0611030'!E51+'0611040'!E51+'1018600'!E51+'0611070'!E51+'0611090'!E51+'0611150'!E51+'1011180'!E51+'0611161'!E51+'0611162'!E51+'1011210'!E51+'0611110'!E51</f>
        <v>0</v>
      </c>
      <c r="F51" s="136">
        <f>'0611010'!F52+'0611020'!F51+'0611030'!F51+'0611040'!F51+'1018600'!F51+'0611070'!F51+'0611090'!F51+'0611150'!F51+'1011180'!F51+'0611161'!F51+'0611162'!F51+'1011210'!F51+'0611110'!F51</f>
        <v>0</v>
      </c>
      <c r="G51" s="136">
        <f>'0611010'!G52+'0611020'!G51+'0611030'!G51+'0611040'!G51+'1018600'!G51+'0611070'!G51+'0611090'!G51+'0611150'!G51+'1011180'!G51+'0611161'!G51+'0611162'!G51+'1011210'!G51+'0611110'!G51</f>
        <v>0</v>
      </c>
      <c r="H51" s="136">
        <f>'0611010'!H51+'0611020'!H50+'0611070'!H51+'0611090'!H51</f>
        <v>957633.7</v>
      </c>
      <c r="I51" s="136">
        <f>'0611010'!I51+'0611020'!I50+'0611070'!I51+'0611090'!I51</f>
        <v>957633.7</v>
      </c>
      <c r="J51" s="136">
        <f>'0611010'!J52+'0611020'!J51+'0611030'!J51+'0611040'!J51+'1018600'!J51+'0611070'!J51+'0611090'!J51+'0611150'!J51+'1011180'!J51+'0611161'!J51+'0611162'!J51+'1011210'!J51+'0611110'!J51</f>
        <v>0</v>
      </c>
      <c r="K51" s="136">
        <f>'0611010'!K52+'0611020'!K50+'0611030'!K51+'0611040'!K51+'1018600'!K51+'0611070'!K51+'0611090'!K51+'0611150'!K51+'1011180'!K51+'0611161'!K51+'0611162'!K51+'1011210'!K51+'0611110'!K51</f>
        <v>0</v>
      </c>
      <c r="L51" s="56"/>
      <c r="M51" s="88"/>
      <c r="N51" s="3"/>
    </row>
    <row r="52" spans="1:14" s="10" customFormat="1" ht="31.5" customHeight="1">
      <c r="A52" s="43" t="s">
        <v>118</v>
      </c>
      <c r="B52" s="107">
        <v>2280</v>
      </c>
      <c r="C52" s="107">
        <v>220</v>
      </c>
      <c r="D52" s="136">
        <f>D53+D54</f>
        <v>1909970.99</v>
      </c>
      <c r="E52" s="136">
        <f>'0611010'!E53+'0611020'!E52+'0611030'!E52+'0611040'!E52+'1018600'!E52+'0611070'!E52+'0611090'!E52+'0611150'!E52+'1011180'!E52+'0611161'!E52+'0611162'!E52+'1011210'!E52+'0611110'!E52</f>
        <v>0</v>
      </c>
      <c r="F52" s="136">
        <f>'0611010'!F53+'0611020'!F52+'0611030'!F52+'0611040'!F52+'1018600'!F52+'0611070'!F52+'0611090'!F52+'0611150'!F52+'1011180'!F52+'0611161'!F52+'0611162'!F52+'1011210'!F52+'0611110'!F52</f>
        <v>0</v>
      </c>
      <c r="G52" s="136">
        <f>'0611010'!G53+'0611020'!G52+'0611030'!G52+'0611040'!G52+'1018600'!G52+'0611070'!G52+'0611090'!G52+'0611150'!G52+'1011180'!G52+'0611161'!G52+'0611162'!G52+'1011210'!G52+'0611110'!G52</f>
        <v>0</v>
      </c>
      <c r="H52" s="136">
        <f>H53+H54</f>
        <v>1890538.6099999999</v>
      </c>
      <c r="I52" s="136">
        <f>I53+I54</f>
        <v>1890538.6099999999</v>
      </c>
      <c r="J52" s="136">
        <f>'0611010'!J53+'0611020'!J52+'0611030'!J52+'0611040'!J52+'1018600'!J52+'0611070'!J52+'0611090'!J52+'0611150'!J52+'1011180'!J52+'0611161'!J52+'0611162'!J52+'1011210'!J52+'0611110'!J52+'0611120'!J52</f>
        <v>0</v>
      </c>
      <c r="K52" s="136">
        <f>K53+K54</f>
        <v>0</v>
      </c>
      <c r="L52" s="57">
        <v>0</v>
      </c>
      <c r="M52" s="88"/>
      <c r="N52" s="9"/>
    </row>
    <row r="53" spans="1:14" s="24" customFormat="1" ht="28.5">
      <c r="A53" s="44" t="s">
        <v>59</v>
      </c>
      <c r="B53" s="25">
        <v>2281</v>
      </c>
      <c r="C53" s="25">
        <v>230</v>
      </c>
      <c r="D53" s="136">
        <v>0</v>
      </c>
      <c r="E53" s="136">
        <f>'0611010'!E54+'0611020'!E53+'0611030'!E53+'0611040'!E53+'1018600'!E53+'0611070'!E53+'0611090'!E53+'0611150'!E53+'1011180'!E53+'0611161'!E53+'0611162'!E53+'1011210'!E53+'0611110'!E53</f>
        <v>0</v>
      </c>
      <c r="F53" s="136">
        <v>0</v>
      </c>
      <c r="G53" s="136">
        <f>'0611010'!G54+'0611020'!G53+'0611030'!G53+'0611040'!G53+'1018600'!G53+'0611070'!G53+'0611090'!G53+'0611150'!G53+'1011180'!G53+'0611161'!G53+'0611162'!G53+'1011210'!G53+'0611110'!G53</f>
        <v>0</v>
      </c>
      <c r="H53" s="136">
        <v>0</v>
      </c>
      <c r="I53" s="136">
        <v>0</v>
      </c>
      <c r="J53" s="136">
        <f>'0611010'!J54+'0611020'!J53+'0611030'!J53+'0611040'!J53+'1018600'!J53+'0611070'!J53+'0611090'!J53+'0611150'!J53+'1011180'!J53+'0611161'!J53+'0611162'!J53+'1011210'!J53+'0611110'!J53</f>
        <v>0</v>
      </c>
      <c r="K53" s="136">
        <f>'0611010'!K54+'0611020'!K52+'0611030'!K53+'0611040'!K53+'1018600'!K53+'0611070'!K53+'0611090'!K53+'0611150'!K53+'1011180'!K53+'0611161'!K53+'0611162'!K53+'1011210'!K53+'0611110'!K53</f>
        <v>0</v>
      </c>
      <c r="L53" s="56">
        <f>L56</f>
        <v>0</v>
      </c>
      <c r="M53" s="88"/>
      <c r="N53" s="23"/>
    </row>
    <row r="54" spans="1:14" s="24" customFormat="1" ht="32.25" customHeight="1">
      <c r="A54" s="44" t="s">
        <v>100</v>
      </c>
      <c r="B54" s="25">
        <v>2282</v>
      </c>
      <c r="C54" s="25">
        <v>240</v>
      </c>
      <c r="D54" s="136">
        <f>'0611010'!D54+'0611020'!D53+'0611030'!D53+'0611040'!D54+'1018600'!D54+'0611070'!D54+'0611090'!D54+'0611110'!D54+'0611120'!D54+'0611150'!D54+'1011180'!D54+'0611161'!D54+'0611162'!D54+'1011210'!D53</f>
        <v>1909970.99</v>
      </c>
      <c r="E54" s="136">
        <f>'0611010'!E55+'0611020'!E54+'0611030'!E54+'0611040'!E54+'1018600'!E54+'0611070'!E54+'0611090'!E54+'0611150'!E54+'1011180'!E54+'0611161'!E54+'0611162'!E54+'1011210'!E54+'0611110'!E54</f>
        <v>0</v>
      </c>
      <c r="F54" s="136">
        <f>'0611010'!F54+'0611020'!F53+'0611030'!F54+'0611040'!F54+'1018600'!F54+'0611070'!F54+'0611090'!F54+'0611150'!F54+'1011180'!F54+'0611161'!F54+'0611162'!F54+'1011210'!F54+'0611110'!F54+'0611120'!F54</f>
        <v>1909970.99</v>
      </c>
      <c r="G54" s="136">
        <f>'0611010'!G55+'0611020'!G54+'0611030'!G54+'0611040'!G54+'1018600'!G54+'0611070'!G54+'0611090'!G54+'0611150'!G54+'1011180'!G54+'0611161'!G54+'0611162'!G54+'1011210'!G54+'0611110'!G54</f>
        <v>0</v>
      </c>
      <c r="H54" s="136">
        <f>'0611010'!H54+'0611020'!H53+'0611030'!H54+'0611040'!H54+'1018600'!H54+'0611070'!H54+'0611090'!H54+'0611150'!H54+'1011180'!H54+'0611161'!H54+'0611162'!H54+'1011210'!H54+'0611110'!H54+'0611120'!H54</f>
        <v>1890538.6099999999</v>
      </c>
      <c r="I54" s="136">
        <f>'0611010'!I54+'0611020'!I53+'0611030'!I54+'0611040'!I54+'1018600'!I54+'0611070'!I54+'0611090'!I54+'0611150'!I54+'1011180'!I54+'0611161'!I54+'0611162'!I54+'1011210'!I54+'0611110'!I54+'0611120'!I54</f>
        <v>1890538.6099999999</v>
      </c>
      <c r="J54" s="136">
        <f>'0611010'!J55+'0611020'!J54+'0611030'!J54+'0611040'!J54+'1018600'!J54+'0611070'!J54+'0611090'!J54+'0611150'!J54+'1011180'!J54+'0611161'!J54+'0611162'!J54+'1011210'!J54+'0611110'!J54+'0611120'!J54</f>
        <v>0</v>
      </c>
      <c r="K54" s="136">
        <f>H54-I54</f>
        <v>0</v>
      </c>
      <c r="L54" s="56">
        <v>0</v>
      </c>
      <c r="M54" s="88"/>
      <c r="N54" s="23"/>
    </row>
    <row r="55" spans="1:14" ht="15.75" customHeight="1">
      <c r="A55" s="115" t="s">
        <v>119</v>
      </c>
      <c r="B55" s="105">
        <v>2400</v>
      </c>
      <c r="C55" s="105">
        <v>250</v>
      </c>
      <c r="D55" s="136">
        <f>'0611010'!D56+'0611020'!D55+'0611030'!D55+'0611040'!D55+'1018600'!D55+'0611070'!D55+'0611090'!D55+'0611150'!D55+'1011180'!D55+'0611161'!D55+'0611162'!D55+'1011210'!D55+'0611110'!D55</f>
        <v>0</v>
      </c>
      <c r="E55" s="136">
        <f>'0611010'!E56+'0611020'!E55+'0611030'!E55+'0611040'!E55+'1018600'!E55+'0611070'!E55+'0611090'!E55+'0611150'!E55+'1011180'!E55+'0611161'!E55+'0611162'!E55+'1011210'!E55+'0611110'!E55</f>
        <v>0</v>
      </c>
      <c r="F55" s="136">
        <f>'0611010'!F56+'0611020'!F55+'0611030'!F55+'0611040'!F55+'1018600'!F55+'0611070'!F55+'0611090'!F55+'0611150'!F55+'1011180'!F55+'0611161'!F55+'0611162'!F55+'1011210'!F55+'0611110'!F55</f>
        <v>0</v>
      </c>
      <c r="G55" s="136">
        <f>'0611010'!G56+'0611020'!G55+'0611030'!G55+'0611040'!G55+'1018600'!G55+'0611070'!G55+'0611090'!G55+'0611150'!G55+'1011180'!G55+'0611161'!G55+'0611162'!G55+'1011210'!G55+'0611110'!G55</f>
        <v>0</v>
      </c>
      <c r="H55" s="136">
        <f>'0611010'!H56+'0611020'!H55+'0611030'!H55+'0611040'!H55+'1018600'!H55+'0611070'!H55+'0611090'!H55+'0611150'!H55+'1011180'!H55+'0611161'!H55+'0611162'!H55+'1011210'!H55+'0611110'!H55</f>
        <v>0</v>
      </c>
      <c r="I55" s="136">
        <f>'0611010'!I56+'0611020'!I55+'0611030'!I55+'0611040'!I55+'1018600'!I55+'0611070'!I55+'0611090'!I55+'0611150'!I55+'1011180'!I55+'0611161'!I55+'0611162'!I55+'1011210'!I55+'0611110'!I55</f>
        <v>0</v>
      </c>
      <c r="J55" s="136">
        <f>'0611010'!J56+'0611020'!J55+'0611030'!J55+'0611040'!J55+'1018600'!J55+'0611070'!J55+'0611090'!J55+'0611150'!J55+'1011180'!J55+'0611161'!J55+'0611162'!J55+'1011210'!J55+'0611110'!J55</f>
        <v>0</v>
      </c>
      <c r="K55" s="136">
        <f>'0611010'!K56+'0611020'!K55+'0611030'!K55+'0611040'!K55+'1018600'!K55+'0611070'!K55+'0611090'!K55+'0611150'!K55+'1011180'!K55+'0611161'!K55+'0611162'!K55+'1011210'!K55+'0611110'!K55</f>
        <v>0</v>
      </c>
      <c r="L55" s="56">
        <v>0</v>
      </c>
      <c r="M55" s="88"/>
      <c r="N55" s="3"/>
    </row>
    <row r="56" spans="1:14" s="10" customFormat="1" ht="15" customHeight="1">
      <c r="A56" s="116" t="s">
        <v>120</v>
      </c>
      <c r="B56" s="107">
        <v>2410</v>
      </c>
      <c r="C56" s="107">
        <v>260</v>
      </c>
      <c r="D56" s="136">
        <f>'0611010'!D57+'0611020'!D56+'0611030'!D56+'0611040'!D56+'1018600'!D56+'0611070'!D56+'0611090'!D56+'0611150'!D56+'1011180'!D56+'0611161'!D56+'0611162'!D56+'1011210'!D56+'0611110'!D56</f>
        <v>0</v>
      </c>
      <c r="E56" s="136">
        <f>'0611010'!E57+'0611020'!E56+'0611030'!E56+'0611040'!E56+'1018600'!E56+'0611070'!E56+'0611090'!E56+'0611150'!E56+'1011180'!E56+'0611161'!E56+'0611162'!E56+'1011210'!E56+'0611110'!E56</f>
        <v>0</v>
      </c>
      <c r="F56" s="136">
        <f>'0611010'!F57+'0611020'!F56+'0611030'!F56+'0611040'!F56+'1018600'!F56+'0611070'!F56+'0611090'!F56+'0611150'!F56+'1011180'!F56+'0611161'!F56+'0611162'!F56+'1011210'!F56+'0611110'!F56</f>
        <v>0</v>
      </c>
      <c r="G56" s="136">
        <f>'0611010'!G57+'0611020'!G56+'0611030'!G56+'0611040'!G56+'1018600'!G56+'0611070'!G56+'0611090'!G56+'0611150'!G56+'1011180'!G56+'0611161'!G56+'0611162'!G56+'1011210'!G56+'0611110'!G56</f>
        <v>0</v>
      </c>
      <c r="H56" s="136">
        <f>'0611010'!H57+'0611020'!H56+'0611030'!H56+'0611040'!H56+'1018600'!H56+'0611070'!H56+'0611090'!H56+'0611150'!H56+'1011180'!H56+'0611161'!H56+'0611162'!H56+'1011210'!H56+'0611110'!H56</f>
        <v>0</v>
      </c>
      <c r="I56" s="136">
        <f>'0611010'!I57+'0611020'!I56+'0611030'!I56+'0611040'!I56+'1018600'!I56+'0611070'!I56+'0611090'!I56+'0611150'!I56+'1011180'!I56+'0611161'!I56+'0611162'!I56+'1011210'!I56+'0611110'!I56</f>
        <v>0</v>
      </c>
      <c r="J56" s="136">
        <f>'0611010'!J57+'0611020'!J56+'0611030'!J56+'0611040'!J56+'1018600'!J56+'0611070'!J56+'0611090'!J56+'0611150'!J56+'1011180'!J56+'0611161'!J56+'0611162'!J56+'1011210'!J56+'0611110'!J56</f>
        <v>0</v>
      </c>
      <c r="K56" s="136">
        <f>'0611010'!K57+'0611020'!K56+'0611030'!K56+'0611040'!K56+'1018600'!K56+'0611070'!K56+'0611090'!K56+'0611150'!K56+'1011180'!K56+'0611161'!K56+'0611162'!K56+'1011210'!K56+'0611110'!K56</f>
        <v>0</v>
      </c>
      <c r="L56" s="55">
        <f>SUM(L57:L59)</f>
        <v>0</v>
      </c>
      <c r="M56" s="88"/>
      <c r="N56" s="9"/>
    </row>
    <row r="57" spans="1:14" s="10" customFormat="1" ht="15">
      <c r="A57" s="116" t="s">
        <v>121</v>
      </c>
      <c r="B57" s="107">
        <v>2420</v>
      </c>
      <c r="C57" s="107">
        <v>270</v>
      </c>
      <c r="D57" s="136">
        <f>'0611010'!D58+'0611020'!D57+'0611030'!D57+'0611040'!D57+'1018600'!D57+'0611070'!D57+'0611090'!D57+'0611150'!D57+'1011180'!D57+'0611161'!D57+'0611162'!D57+'1011210'!D57+'0611110'!D57</f>
        <v>0</v>
      </c>
      <c r="E57" s="136">
        <f>'0611010'!E58+'0611020'!E57+'0611030'!E57+'0611040'!E57+'1018600'!E57+'0611070'!E57+'0611090'!E57+'0611150'!E57+'1011180'!E57+'0611161'!E57+'0611162'!E57+'1011210'!E57+'0611110'!E57</f>
        <v>0</v>
      </c>
      <c r="F57" s="136">
        <f>'0611010'!F58+'0611020'!F57+'0611030'!F57+'0611040'!F57+'1018600'!F57+'0611070'!F57+'0611090'!F57+'0611150'!F57+'1011180'!F57+'0611161'!F57+'0611162'!F57+'1011210'!F57+'0611110'!F57</f>
        <v>0</v>
      </c>
      <c r="G57" s="136">
        <f>'0611010'!G58+'0611020'!G57+'0611030'!G57+'0611040'!G57+'1018600'!G57+'0611070'!G57+'0611090'!G57+'0611150'!G57+'1011180'!G57+'0611161'!G57+'0611162'!G57+'1011210'!G57+'0611110'!G57</f>
        <v>0</v>
      </c>
      <c r="H57" s="136">
        <f>'0611010'!H58+'0611020'!H57+'0611030'!H57+'0611040'!H57+'1018600'!H57+'0611070'!H57+'0611090'!H57+'0611150'!H57+'1011180'!H57+'0611161'!H57+'0611162'!H57+'1011210'!H57+'0611110'!H57</f>
        <v>0</v>
      </c>
      <c r="I57" s="136">
        <f>'0611010'!I58+'0611020'!I57+'0611030'!I57+'0611040'!I57+'1018600'!I57+'0611070'!I57+'0611090'!I57+'0611150'!I57+'1011180'!I57+'0611161'!I57+'0611162'!I57+'1011210'!I57+'0611110'!I57</f>
        <v>0</v>
      </c>
      <c r="J57" s="136">
        <f>'0611010'!J58+'0611020'!J57+'0611030'!J57+'0611040'!J57+'1018600'!J57+'0611070'!J57+'0611090'!J57+'0611150'!J57+'1011180'!J57+'0611161'!J57+'0611162'!J57+'1011210'!J57+'0611110'!J57</f>
        <v>0</v>
      </c>
      <c r="K57" s="136">
        <f>'0611010'!K58+'0611020'!K57+'0611030'!K57+'0611040'!K57+'1018600'!K57+'0611070'!K57+'0611090'!K57+'0611150'!K57+'1011180'!K57+'0611161'!K57+'0611162'!K57+'1011210'!K57+'0611110'!K57</f>
        <v>0</v>
      </c>
      <c r="L57" s="56">
        <v>0</v>
      </c>
      <c r="M57" s="88"/>
      <c r="N57" s="9"/>
    </row>
    <row r="58" spans="1:14" s="10" customFormat="1" ht="15.75">
      <c r="A58" s="115" t="s">
        <v>122</v>
      </c>
      <c r="B58" s="105">
        <v>2600</v>
      </c>
      <c r="C58" s="105">
        <v>280</v>
      </c>
      <c r="D58" s="136">
        <f>'0611010'!D59+'0611020'!D58+'0611030'!D58+'0611040'!D58+'1018600'!D58+'0611070'!D58+'0611090'!D58+'0611150'!D58+'1011180'!D58+'0611161'!D58+'0611162'!D58+'1011210'!D58+'0611110'!D58</f>
        <v>0</v>
      </c>
      <c r="E58" s="136">
        <f>'0611010'!E59+'0611020'!E58+'0611030'!E58+'0611040'!E58+'1018600'!E58+'0611070'!E58+'0611090'!E58+'0611150'!E58+'1011180'!E58+'0611161'!E58+'0611162'!E58+'1011210'!E58+'0611110'!E58</f>
        <v>0</v>
      </c>
      <c r="F58" s="136">
        <f>'0611010'!F59+'0611020'!F58+'0611030'!F58+'0611040'!F58+'1018600'!F58+'0611070'!F58+'0611090'!F58+'0611150'!F58+'1011180'!F58+'0611161'!F58+'0611162'!F58+'1011210'!F58+'0611110'!F58</f>
        <v>0</v>
      </c>
      <c r="G58" s="136">
        <f>'0611010'!G59+'0611020'!G58+'0611030'!G58+'0611040'!G58+'1018600'!G58+'0611070'!G58+'0611090'!G58+'0611150'!G58+'1011180'!G58+'0611161'!G58+'0611162'!G58+'1011210'!G58+'0611110'!G58</f>
        <v>0</v>
      </c>
      <c r="H58" s="136">
        <f>'0611010'!H59+'0611020'!H58+'0611030'!H58+'0611040'!H58+'1018600'!H58+'0611070'!H58+'0611090'!H58+'0611150'!H58+'1011180'!H58+'0611161'!H58+'0611162'!H58+'1011210'!H58+'0611110'!H58</f>
        <v>0</v>
      </c>
      <c r="I58" s="136">
        <f>'0611010'!I59+'0611020'!I58+'0611030'!I58+'0611040'!I58+'1018600'!I58+'0611070'!I58+'0611090'!I58+'0611150'!I58+'1011180'!I58+'0611161'!I58+'0611162'!I58+'1011210'!I58+'0611110'!I58</f>
        <v>0</v>
      </c>
      <c r="J58" s="136">
        <f>'0611010'!J59+'0611020'!J58+'0611030'!J58+'0611040'!J58+'1018600'!J58+'0611070'!J58+'0611090'!J58+'0611150'!J58+'1011180'!J58+'0611161'!J58+'0611162'!J58+'1011210'!J58+'0611110'!J58</f>
        <v>0</v>
      </c>
      <c r="K58" s="136">
        <f>'0611010'!K59+'0611020'!K58+'0611030'!K58+'0611040'!K58+'1018600'!K58+'0611070'!K58+'0611090'!K58+'0611150'!K58+'1011180'!K58+'0611161'!K58+'0611162'!K58+'1011210'!K58+'0611110'!K58</f>
        <v>0</v>
      </c>
      <c r="L58" s="56">
        <v>0</v>
      </c>
      <c r="M58" s="88"/>
      <c r="N58" s="9"/>
    </row>
    <row r="59" spans="1:14" s="10" customFormat="1" ht="30.75" customHeight="1">
      <c r="A59" s="116" t="s">
        <v>134</v>
      </c>
      <c r="B59" s="107">
        <v>2610</v>
      </c>
      <c r="C59" s="107">
        <v>290</v>
      </c>
      <c r="D59" s="136">
        <f>'0611010'!D60+'0611020'!D59+'0611030'!D59+'0611040'!D59+'1018600'!D59+'0611070'!D59+'0611090'!D59+'0611150'!D59+'1011180'!D59+'0611161'!D59+'0611162'!D59+'1011210'!D59+'0611110'!D59</f>
        <v>0</v>
      </c>
      <c r="E59" s="136">
        <f>'0611010'!E60+'0611020'!E59+'0611030'!E59+'0611040'!E59+'1018600'!E59+'0611070'!E59+'0611090'!E59+'0611150'!E59+'1011180'!E59+'0611161'!E59+'0611162'!E59+'1011210'!E59+'0611110'!E59</f>
        <v>0</v>
      </c>
      <c r="F59" s="136">
        <f>'0611010'!F60+'0611020'!F59+'0611030'!F59+'0611040'!F59+'1018600'!F59+'0611070'!F59+'0611090'!F59+'0611150'!F59+'1011180'!F59+'0611161'!F59+'0611162'!F59+'1011210'!F59+'0611110'!F59</f>
        <v>0</v>
      </c>
      <c r="G59" s="136">
        <f>'0611010'!G60+'0611020'!G59+'0611030'!G59+'0611040'!G59+'1018600'!G59+'0611070'!G59+'0611090'!G59+'0611150'!G59+'1011180'!G59+'0611161'!G59+'0611162'!G59+'1011210'!G59+'0611110'!G59</f>
        <v>0</v>
      </c>
      <c r="H59" s="136">
        <f>'0611010'!H60+'0611020'!H59+'0611030'!H59+'0611040'!H59+'1018600'!H59+'0611070'!H59+'0611090'!H59+'0611150'!H59+'1011180'!H59+'0611161'!H59+'0611162'!H59+'1011210'!H59+'0611110'!H59</f>
        <v>0</v>
      </c>
      <c r="I59" s="136">
        <f>'0611010'!I60+'0611020'!I59+'0611030'!I59+'0611040'!I59+'1018600'!I59+'0611070'!I59+'0611090'!I59+'0611150'!I59+'1011180'!I59+'0611161'!I59+'0611162'!I59+'1011210'!I59+'0611110'!I59</f>
        <v>0</v>
      </c>
      <c r="J59" s="136">
        <f>'0611010'!J60+'0611020'!J59+'0611030'!J59+'0611040'!J59+'1018600'!J59+'0611070'!J59+'0611090'!J59+'0611150'!J59+'1011180'!J59+'0611161'!J59+'0611162'!J59+'1011210'!J59+'0611110'!J59</f>
        <v>0</v>
      </c>
      <c r="K59" s="136">
        <f>'0611010'!K60+'0611020'!K59+'0611030'!K59+'0611040'!K59+'1018600'!K59+'0611070'!K59+'0611090'!K59+'0611150'!K59+'1011180'!K59+'0611161'!K59+'0611162'!K59+'1011210'!K59+'0611110'!K59</f>
        <v>0</v>
      </c>
      <c r="L59" s="55">
        <f>SUM(L60:L62)</f>
        <v>0</v>
      </c>
      <c r="M59" s="88"/>
      <c r="N59" s="9"/>
    </row>
    <row r="60" spans="1:14" ht="29.25" customHeight="1">
      <c r="A60" s="116" t="s">
        <v>26</v>
      </c>
      <c r="B60" s="107">
        <v>2620</v>
      </c>
      <c r="C60" s="107">
        <v>300</v>
      </c>
      <c r="D60" s="136">
        <f>'0611010'!D61+'0611020'!D60+'0611030'!D60+'0611040'!D60+'1018600'!D60+'0611070'!D60+'0611090'!D60+'0611150'!D60+'1011180'!D60+'0611161'!D60+'0611162'!D60+'1011210'!D60+'0611110'!D60</f>
        <v>0</v>
      </c>
      <c r="E60" s="136">
        <f>'0611010'!E61+'0611020'!E60+'0611030'!E60+'0611040'!E60+'1018600'!E60+'0611070'!E60+'0611090'!E60+'0611150'!E60+'1011180'!E60+'0611161'!E60+'0611162'!E60+'1011210'!E60+'0611110'!E60</f>
        <v>0</v>
      </c>
      <c r="F60" s="136">
        <f>'0611010'!F61+'0611020'!F60+'0611030'!F60+'0611040'!F60+'1018600'!F60+'0611070'!F60+'0611090'!F60+'0611150'!F60+'1011180'!F60+'0611161'!F60+'0611162'!F60+'1011210'!F60+'0611110'!F60</f>
        <v>0</v>
      </c>
      <c r="G60" s="136">
        <f>'0611010'!G61+'0611020'!G60+'0611030'!G60+'0611040'!G60+'1018600'!G60+'0611070'!G60+'0611090'!G60+'0611150'!G60+'1011180'!G60+'0611161'!G60+'0611162'!G60+'1011210'!G60+'0611110'!G60</f>
        <v>0</v>
      </c>
      <c r="H60" s="136">
        <f>'0611010'!H61+'0611020'!H60+'0611030'!H60+'0611040'!H60+'1018600'!H60+'0611070'!H60+'0611090'!H60+'0611150'!H60+'1011180'!H60+'0611161'!H60+'0611162'!H60+'1011210'!H60+'0611110'!H60</f>
        <v>0</v>
      </c>
      <c r="I60" s="136">
        <f>'0611010'!I61+'0611020'!I60+'0611030'!I60+'0611040'!I60+'1018600'!I60+'0611070'!I60+'0611090'!I60+'0611150'!I60+'1011180'!I60+'0611161'!I60+'0611162'!I60+'1011210'!I60+'0611110'!I60</f>
        <v>0</v>
      </c>
      <c r="J60" s="136">
        <f>'0611010'!J61+'0611020'!J60+'0611030'!J60+'0611040'!J60+'1018600'!J60+'0611070'!J60+'0611090'!J60+'0611150'!J60+'1011180'!J60+'0611161'!J60+'0611162'!J60+'1011210'!J60+'0611110'!J60</f>
        <v>0</v>
      </c>
      <c r="K60" s="136">
        <f>'0611010'!K61+'0611020'!K60+'0611030'!K60+'0611040'!K60+'1018600'!K60+'0611070'!K60+'0611090'!K60+'0611150'!K60+'1011180'!K60+'0611161'!K60+'0611162'!K60+'1011210'!K60+'0611110'!K60</f>
        <v>0</v>
      </c>
      <c r="L60" s="56">
        <v>0</v>
      </c>
      <c r="M60" s="88"/>
      <c r="N60" s="3"/>
    </row>
    <row r="61" spans="1:14" ht="30.75" customHeight="1">
      <c r="A61" s="116" t="s">
        <v>123</v>
      </c>
      <c r="B61" s="107">
        <v>2630</v>
      </c>
      <c r="C61" s="107">
        <v>310</v>
      </c>
      <c r="D61" s="136">
        <v>0</v>
      </c>
      <c r="E61" s="136">
        <f>'0611010'!E62+'0611020'!E61+'0611030'!E61+'0611040'!E61+'1018600'!E61+'0611070'!E61+'0611090'!E61+'0611150'!E61+'1011180'!E61+'0611161'!E61+'0611162'!E61+'1011210'!E61+'0611110'!E61</f>
        <v>0</v>
      </c>
      <c r="F61" s="136">
        <v>0</v>
      </c>
      <c r="G61" s="136">
        <f>'0611010'!G62+'0611020'!G61+'0611030'!G61+'0611040'!G61+'1018600'!G61+'0611070'!G61+'0611090'!G61+'0611150'!G61+'1011180'!G61+'0611161'!G61+'0611162'!G61+'1011210'!G61+'0611110'!G61</f>
        <v>0</v>
      </c>
      <c r="H61" s="136">
        <v>0</v>
      </c>
      <c r="I61" s="136">
        <v>0</v>
      </c>
      <c r="J61" s="136">
        <v>0</v>
      </c>
      <c r="K61" s="136">
        <f>'0611010'!K62+'0611020'!K61+'0611030'!K61+'0611040'!K61+'1018600'!K61+'0611070'!K61+'0611090'!K61+'0611150'!K61+'1011180'!K61+'0611161'!K61+'0611162'!K61+'1011210'!K61+'0611110'!K61</f>
        <v>0</v>
      </c>
      <c r="L61" s="61">
        <v>0</v>
      </c>
      <c r="M61" s="88"/>
      <c r="N61" s="3"/>
    </row>
    <row r="62" spans="1:14" ht="19.5" customHeight="1">
      <c r="A62" s="109" t="s">
        <v>124</v>
      </c>
      <c r="B62" s="105">
        <v>2700</v>
      </c>
      <c r="C62" s="105">
        <v>320</v>
      </c>
      <c r="D62" s="136">
        <f>'0611010'!D63+'0611020'!D62+'0611030'!D62+'0611040'!D62+'1018600'!D62+'0611070'!D62+'0611090'!D62+'0611150'!D62+'1011180'!D62+'0611161'!D62+'0611162'!D62+'1011210'!D62+'0611110'!D62</f>
        <v>13170544</v>
      </c>
      <c r="E62" s="136">
        <f>'0611010'!E63+'0611020'!E62+'0611030'!E62+'0611040'!E62+'1018600'!E62+'0611070'!E62+'0611090'!E62+'0611150'!E62+'1011180'!E62+'0611161'!E62+'0611162'!E62+'1011210'!E62+'0611110'!E62</f>
        <v>0</v>
      </c>
      <c r="F62" s="136">
        <f>'0611010'!F63+'0611020'!F61+'0611030'!F62+'0611040'!F62+'1018600'!F62+'0611070'!F62+'0611090'!F62+'0611150'!F62+'1011180'!F62+'0611161'!F62+'0611162'!F62+'1011210'!F62+'0611110'!F62</f>
        <v>13187484</v>
      </c>
      <c r="G62" s="136">
        <f>'0611010'!G63+'0611020'!G62+'0611030'!G62+'0611040'!G62+'1018600'!G62+'0611070'!G62+'0611090'!G62+'0611150'!G62+'1011180'!G62+'0611161'!G62+'0611162'!G62+'1011210'!G62+'0611110'!G62</f>
        <v>0</v>
      </c>
      <c r="H62" s="136">
        <f>H64+H65</f>
        <v>13178761.7</v>
      </c>
      <c r="I62" s="136">
        <f>I64+I65</f>
        <v>13178761.7</v>
      </c>
      <c r="J62" s="136">
        <f>'0611010'!J63+'0611020'!J62+'0611030'!J62+'0611040'!J62+'1018600'!J62+'0611070'!J62+'0611090'!J62+'0611150'!J62+'1011180'!J62+'0611161'!J62+'0611162'!J62+'1011210'!J62+'0611110'!J62</f>
        <v>0</v>
      </c>
      <c r="K62" s="136">
        <f>'0611010'!K63+'0611020'!K62+'0611030'!K62+'0611040'!K62+'1018600'!K62+'0611070'!K62+'0611090'!K62+'0611150'!K62+'1011180'!K62+'0611161'!K62+'0611162'!K62+'1011210'!K62+'0611110'!K62</f>
        <v>0</v>
      </c>
      <c r="L62" s="61">
        <v>0</v>
      </c>
      <c r="M62" s="88"/>
      <c r="N62" s="3"/>
    </row>
    <row r="63" spans="1:14" s="10" customFormat="1" ht="17.25" customHeight="1">
      <c r="A63" s="112" t="s">
        <v>20</v>
      </c>
      <c r="B63" s="107">
        <v>2710</v>
      </c>
      <c r="C63" s="107">
        <v>330</v>
      </c>
      <c r="D63" s="136">
        <f>'0611010'!D64+'0611020'!D63+'0611030'!D63+'0611040'!D63+'1018600'!D63+'0611070'!D63+'0611090'!D63+'0611150'!D63+'1011180'!D63+'0611161'!D63+'0611162'!D63+'1011210'!D63+'0611110'!D63</f>
        <v>0</v>
      </c>
      <c r="E63" s="136">
        <f>'0611010'!E64+'0611020'!E63+'0611030'!E63+'0611040'!E63+'1018600'!E63+'0611070'!E63+'0611090'!E63+'0611150'!E63+'1011180'!E63+'0611161'!E63+'0611162'!E63+'1011210'!E63+'0611110'!E63</f>
        <v>0</v>
      </c>
      <c r="F63" s="136">
        <f>'0611010'!F64+'0611020'!F63+'0611030'!F63+'0611040'!F63+'1018600'!F63+'0611070'!F63+'0611090'!F63+'0611150'!F63+'1011180'!F63+'0611161'!F63+'0611162'!F63+'1011210'!F63+'0611110'!F63</f>
        <v>0</v>
      </c>
      <c r="G63" s="136">
        <f>'0611010'!G64+'0611020'!G63+'0611030'!G63+'0611040'!G63+'1018600'!G63+'0611070'!G63+'0611090'!G63+'0611150'!G63+'1011180'!G63+'0611161'!G63+'0611162'!G63+'1011210'!G63+'0611110'!G63</f>
        <v>0</v>
      </c>
      <c r="H63" s="136">
        <f>'0611010'!H64+'0611020'!H63+'0611030'!H63+'0611040'!H63+'1018600'!H63+'0611070'!H63+'0611090'!H63+'0611150'!H63+'1011180'!H63+'0611161'!H63+'0611162'!H63+'1011210'!H63+'0611110'!H63</f>
        <v>0</v>
      </c>
      <c r="I63" s="136">
        <f>'0611010'!I64+'0611020'!I63+'0611030'!I63+'0611040'!I63+'1018600'!I63+'0611070'!I63+'0611090'!I63+'0611150'!I63+'1011180'!I63+'0611161'!I63+'0611162'!I63+'1011210'!I63+'0611110'!I63</f>
        <v>0</v>
      </c>
      <c r="J63" s="136">
        <f>'0611010'!J64+'0611020'!J63+'0611030'!J63+'0611040'!J63+'1018600'!J63+'0611070'!J63+'0611090'!J63+'0611150'!J63+'1011180'!J63+'0611161'!J63+'0611162'!J63+'1011210'!J63+'0611110'!J63</f>
        <v>0</v>
      </c>
      <c r="K63" s="136">
        <f>'0611010'!K64+'0611020'!K63+'0611030'!K63+'0611040'!K63+'1018600'!K63+'0611070'!K63+'0611090'!K63+'0611150'!K63+'1011180'!K63+'0611161'!K63+'0611162'!K63+'1011210'!K63+'0611110'!K63</f>
        <v>0</v>
      </c>
      <c r="L63" s="51">
        <v>0</v>
      </c>
      <c r="M63" s="88"/>
      <c r="N63" s="9"/>
    </row>
    <row r="64" spans="1:14" s="1" customFormat="1" ht="15" customHeight="1">
      <c r="A64" s="112" t="s">
        <v>41</v>
      </c>
      <c r="B64" s="107">
        <v>2720</v>
      </c>
      <c r="C64" s="107">
        <v>340</v>
      </c>
      <c r="D64" s="136">
        <f>'0611010'!D65+'0611020'!D63+'0611030'!D64+'0611040'!D64+'1018600'!D64+'0611070'!D64+'0611090'!D64+'0611150'!D64+'1011180'!D64+'0611161'!D64+'0611162'!D64+'1011210'!D64+'0611110'!D64</f>
        <v>12171528</v>
      </c>
      <c r="E64" s="136">
        <f>'0611010'!E65+'0611020'!E64+'0611030'!E64+'0611040'!E64+'1018600'!E64+'0611070'!E64+'0611090'!E64+'0611150'!E64+'1011180'!E64+'0611161'!E64+'0611162'!E64+'1011210'!E64+'0611110'!E64</f>
        <v>0</v>
      </c>
      <c r="F64" s="136">
        <f>'0611010'!F65+'0611020'!F64+'0611030'!F64+'0611040'!F64+'1018600'!F64+'0611070'!F64+'0611090'!F64+'0611150'!F64+'1011180'!F64+'0611161'!F64+'0611162'!F64+'1011210'!F64+'0611110'!F64</f>
        <v>0</v>
      </c>
      <c r="G64" s="136">
        <f>'0611010'!G65+'0611020'!G64+'0611030'!G64+'0611040'!G64+'1018600'!G64+'0611070'!G64+'0611090'!G64+'0611150'!G64+'1011180'!G64+'0611161'!G64+'0611162'!G64+'1011210'!G64+'0611110'!G64</f>
        <v>0</v>
      </c>
      <c r="H64" s="136">
        <f>'0611010'!H65+'0611020'!H63+'0611030'!H64+'0611040'!H64+'1018600'!H64+'0611070'!H64+'0611090'!H64+'0611150'!H64+'1011180'!H64+'0611161'!H64+'0611162'!H64+'1011210'!H64+'0611110'!H64</f>
        <v>12162806.79</v>
      </c>
      <c r="I64" s="136">
        <f>'0611010'!I65+'0611020'!I63+'0611030'!I64+'0611040'!I64+'1018600'!I64+'0611070'!I64+'0611090'!I64+'0611150'!I64+'1011180'!I64+'0611161'!I64+'0611162'!I64+'1011210'!I64+'0611110'!I64</f>
        <v>12162806.79</v>
      </c>
      <c r="J64" s="136">
        <f>'0611010'!J65+'0611020'!J63+'0611030'!J64+'0611040'!J64+'1018600'!J64+'0611070'!J64+'0611090'!J64+'0611150'!J64+'1011180'!J64+'0611161'!J64+'0611162'!J64+'1011210'!J64+'0611110'!J64</f>
        <v>0</v>
      </c>
      <c r="K64" s="136">
        <f>'0611010'!K65+'0611020'!K64+'0611030'!K64+'0611040'!K64+'1018600'!K64+'0611070'!K64+'0611090'!K64+'0611150'!K64+'1011180'!K64+'0611161'!K64+'0611162'!K64+'1011210'!K64+'0611110'!K64</f>
        <v>0</v>
      </c>
      <c r="L64" s="58">
        <f>SUM(L65,L77,L78)</f>
        <v>0</v>
      </c>
      <c r="M64" s="88"/>
      <c r="N64" s="12"/>
    </row>
    <row r="65" spans="1:14" s="1" customFormat="1" ht="14.25" customHeight="1">
      <c r="A65" s="112" t="s">
        <v>125</v>
      </c>
      <c r="B65" s="107">
        <v>2730</v>
      </c>
      <c r="C65" s="107">
        <v>350</v>
      </c>
      <c r="D65" s="136">
        <f>'0611010'!D65+'0611020'!D64+'0611030'!D64+'0611040'!D65+'1018600'!D65+'0611070'!D65+'0611090'!D65+'0611110'!D65+'0611120'!D65+'0611150'!D65+'1011180'!D65+'0611161'!D65+'0611162'!D65+'1011210'!D64+'1013160'!D64</f>
        <v>1015956</v>
      </c>
      <c r="E65" s="136">
        <f>'0611010'!E66+'0611020'!E65+'0611030'!E65+'0611040'!E65+'1018600'!E65+'0611070'!E65+'0611090'!E65+'0611150'!E65+'1011180'!E65+'0611161'!E65+'0611162'!E65+'1011210'!E65+'0611110'!E65</f>
        <v>0</v>
      </c>
      <c r="F65" s="136">
        <f>'0611010'!F66+'0611020'!F65+'0611030'!F65+'0611040'!F65+'1018600'!F65+'0611070'!F65+'0611090'!F65+'0611150'!F65+'1011180'!F65+'0611161'!F65+'0611162'!F65+'1011210'!F65+'0611110'!F65</f>
        <v>0</v>
      </c>
      <c r="G65" s="136">
        <f>'0611010'!G66+'0611020'!G65+'0611030'!G65+'0611040'!G65+'1018600'!G65+'0611070'!G65+'0611090'!G65+'0611150'!G65+'1011180'!G65+'0611161'!G65+'0611162'!G65+'1011210'!G65+'0611110'!G65</f>
        <v>0</v>
      </c>
      <c r="H65" s="136">
        <f>'0611010'!H65+'0611020'!H64+'0611030'!H65+'0611040'!H65+'1018600'!H65+'0611070'!H65+'0611090'!H65+'0611150'!H65+'1011180'!H65+'0611161'!H65+'0611162'!H65+'1011210'!H65+'0611110'!H65</f>
        <v>1015954.91</v>
      </c>
      <c r="I65" s="136">
        <f>'0611010'!I65+'0611020'!I64+'0611030'!I65+'0611040'!I65+'1018600'!I65+'0611070'!I65+'0611090'!I65+'0611150'!I65+'1011180'!I65+'0611161'!I65+'0611162'!I65+'1011210'!I65+'0611110'!I65</f>
        <v>1015954.91</v>
      </c>
      <c r="J65" s="136">
        <f>'0611010'!J65+'0611020'!J64+'0611030'!J65+'0611040'!J65+'1018600'!J65+'0611070'!J65+'0611090'!J65+'0611150'!J65+'1011180'!J65+'0611161'!J65+'0611162'!J65+'1011210'!J65+'0611110'!J65</f>
        <v>0</v>
      </c>
      <c r="K65" s="136">
        <f>H65-I65</f>
        <v>0</v>
      </c>
      <c r="L65" s="58">
        <f>SUM(L66:L67,L72)</f>
        <v>0</v>
      </c>
      <c r="M65" s="88"/>
      <c r="N65" s="12"/>
    </row>
    <row r="66" spans="1:14" s="10" customFormat="1" ht="15" customHeight="1">
      <c r="A66" s="109" t="s">
        <v>126</v>
      </c>
      <c r="B66" s="105">
        <v>2800</v>
      </c>
      <c r="C66" s="105">
        <v>360</v>
      </c>
      <c r="D66" s="136">
        <f>'0611010'!D66+'0611020'!D65+'0611030'!D65+'0611040'!D66+'1018600'!D66+'0611070'!D66+'0611090'!D66+'0611110'!D66+'0611120'!D66+'0611150'!D66+'1011180'!D66+'0611161'!D66+'0611162'!D66+'1011210'!D65+'1013160'!D65</f>
        <v>41989</v>
      </c>
      <c r="E66" s="136">
        <f>'0611010'!E67+'0611020'!E66+'0611030'!E66+'0611040'!E66+'1018600'!E66+'0611070'!E66+'0611090'!E66+'0611150'!E66+'1011180'!E66+'0611161'!E66+'0611162'!E66+'1011210'!E66+'0611110'!E66</f>
        <v>0</v>
      </c>
      <c r="F66" s="136">
        <f>'0611010'!F67+'0611020'!F66+'0611030'!F66+'0611040'!F66+'1018600'!F66+'0611070'!F66+'0611090'!F66+'0611150'!F66+'1011180'!F66+'0611161'!F66+'0611162'!F66+'1011210'!F66+'0611110'!F66</f>
        <v>0</v>
      </c>
      <c r="G66" s="136">
        <f>'0611010'!G67+'0611020'!G66+'0611030'!G66+'0611040'!G66+'1018600'!G66+'0611070'!G66+'0611090'!G66+'0611150'!G66+'1011180'!G66+'0611161'!G66+'0611162'!G66+'1011210'!G66+'0611110'!G66</f>
        <v>0</v>
      </c>
      <c r="H66" s="136">
        <f>'0611010'!H66+'0611020'!H65+'0611030'!H65+'0611040'!H66+'1018600'!H66+'0611070'!H66+'0611090'!H66+'0611110'!H66+'0611120'!H66+'0611150'!H66+'1011180'!H66+'0611161'!H66+'0611162'!H66+'1011210'!H65</f>
        <v>18790.65</v>
      </c>
      <c r="I66" s="136">
        <f>'0611010'!I66+'0611020'!I65+'0611030'!I65+'0611040'!I66+'1018600'!I66+'0611070'!I66+'0611090'!I66+'0611110'!I66+'0611120'!I66+'0611150'!I66+'1011180'!I66+'0611161'!I66+'0611162'!I66+'1011210'!I65</f>
        <v>18790.65</v>
      </c>
      <c r="J66" s="136">
        <f>'0611010'!J66+'0611020'!J65+'0611030'!J66+'0611040'!J66+'1018600'!J66+'0611070'!J66+'0611090'!J66+'0611150'!J66+'1011180'!J66+'0611161'!J66+'0611162'!J66+'1011210'!J66+'0611110'!J66</f>
        <v>0</v>
      </c>
      <c r="K66" s="136">
        <f>H66-I66</f>
        <v>0</v>
      </c>
      <c r="L66" s="51">
        <v>0</v>
      </c>
      <c r="M66" s="88"/>
      <c r="N66" s="9"/>
    </row>
    <row r="67" spans="1:14" s="10" customFormat="1" ht="15.75" customHeight="1">
      <c r="A67" s="118" t="s">
        <v>21</v>
      </c>
      <c r="B67" s="29">
        <v>3000</v>
      </c>
      <c r="C67" s="29">
        <v>370</v>
      </c>
      <c r="D67" s="136">
        <f>'0611010'!D68+'0611020'!D67+'0611030'!D67+'0611040'!D67+'1018600'!D67+'0611070'!D67+'0611090'!D67+'0611150'!D67+'1011180'!D67+'0611161'!D67+'0611162'!D67+'1011210'!D67+'0611110'!D67</f>
        <v>0</v>
      </c>
      <c r="E67" s="136">
        <f>'0611010'!E68+'0611020'!E67+'0611030'!E67+'0611040'!E67+'1018600'!E67+'0611070'!E67+'0611090'!E67+'0611150'!E67+'1011180'!E67+'0611161'!E67+'0611162'!E67+'1011210'!E67+'0611110'!E67</f>
        <v>0</v>
      </c>
      <c r="F67" s="136">
        <f>'0611010'!F68+'0611020'!F67+'0611030'!F67+'0611040'!F67+'1018600'!F67+'0611070'!F67+'0611090'!F67+'0611150'!F67+'1011180'!F67+'0611161'!F67+'0611162'!F67+'1011210'!F67+'0611110'!F67</f>
        <v>0</v>
      </c>
      <c r="G67" s="136">
        <f>'0611010'!G68+'0611020'!G67+'0611030'!G67+'0611040'!G67+'1018600'!G67+'0611070'!G67+'0611090'!G67+'0611150'!G67+'1011180'!G67+'0611161'!G67+'0611162'!G67+'1011210'!G67+'0611110'!G67</f>
        <v>0</v>
      </c>
      <c r="H67" s="136">
        <f>'0611010'!H68+'0611020'!H67+'0611030'!H67+'0611040'!H67+'1018600'!H67+'0611070'!H67+'0611090'!H67+'0611150'!H67+'1011180'!H67+'0611161'!H67+'0611162'!H67+'1011210'!H67+'0611110'!H67</f>
        <v>0</v>
      </c>
      <c r="I67" s="136">
        <f>'0611010'!I68+'0611020'!I67+'0611030'!I67+'0611040'!I67+'1018600'!I67+'0611070'!I67+'0611090'!I67+'0611150'!I67+'1011180'!I67+'0611161'!I67+'0611162'!I67+'1011210'!I67+'0611110'!I67</f>
        <v>0</v>
      </c>
      <c r="J67" s="136">
        <f>'0611010'!J68+'0611020'!J67+'0611030'!J67+'0611040'!J67+'1018600'!J67+'0611070'!J67+'0611090'!J67+'0611150'!J67+'1011180'!J67+'0611161'!J67+'0611162'!J67+'1011210'!J67+'0611110'!J67</f>
        <v>0</v>
      </c>
      <c r="K67" s="136">
        <f>'0611010'!K68+'0611020'!K67+'0611030'!K67+'0611040'!K67+'1018600'!K67+'0611070'!K67+'0611090'!K67+'0611150'!K67+'1011180'!K67+'0611161'!K67+'0611162'!K67+'1011210'!K67+'0611110'!K67</f>
        <v>0</v>
      </c>
      <c r="L67" s="51">
        <v>0</v>
      </c>
      <c r="M67" s="88"/>
      <c r="N67" s="9"/>
    </row>
    <row r="68" spans="1:14" ht="14.25" customHeight="1">
      <c r="A68" s="45" t="s">
        <v>22</v>
      </c>
      <c r="B68" s="29">
        <v>3100</v>
      </c>
      <c r="C68" s="29">
        <v>380</v>
      </c>
      <c r="D68" s="136">
        <f>'0611010'!D69+'0611020'!D68+'0611030'!D68+'0611040'!D68+'1018600'!D68+'0611070'!D68+'0611090'!D68+'0611150'!D68+'1011180'!D68+'0611161'!D68+'0611162'!D68+'1011210'!D68+'0611110'!D68</f>
        <v>0</v>
      </c>
      <c r="E68" s="136">
        <f>'0611010'!E69+'0611020'!E68+'0611030'!E68+'0611040'!E68+'1018600'!E68+'0611070'!E68+'0611090'!E68+'0611150'!E68+'1011180'!E68+'0611161'!E68+'0611162'!E68+'1011210'!E68+'0611110'!E68</f>
        <v>0</v>
      </c>
      <c r="F68" s="136">
        <f>'0611010'!F69+'0611020'!F68+'0611030'!F68+'0611040'!F68+'1018600'!F68+'0611070'!F68+'0611090'!F68+'0611150'!F68+'1011180'!F68+'0611161'!F68+'0611162'!F68+'1011210'!F68+'0611110'!F68</f>
        <v>0</v>
      </c>
      <c r="G68" s="136">
        <f>'0611010'!G69+'0611020'!G68+'0611030'!G68+'0611040'!G68+'1018600'!G68+'0611070'!G68+'0611090'!G68+'0611150'!G68+'1011180'!G68+'0611161'!G68+'0611162'!G68+'1011210'!G68+'0611110'!G68</f>
        <v>0</v>
      </c>
      <c r="H68" s="136">
        <f>'0611010'!H69+'0611020'!H68+'0611030'!H68+'0611040'!H68+'1018600'!H68+'0611070'!H68+'0611090'!H68+'0611150'!H68+'1011180'!H68+'0611161'!H68+'0611162'!H68+'1011210'!H68+'0611110'!H68</f>
        <v>0</v>
      </c>
      <c r="I68" s="136">
        <f>'0611010'!I69+'0611020'!I68+'0611030'!I68+'0611040'!I68+'1018600'!I68+'0611070'!I68+'0611090'!I68+'0611150'!I68+'1011180'!I68+'0611161'!I68+'0611162'!I68+'1011210'!I68+'0611110'!I68</f>
        <v>0</v>
      </c>
      <c r="J68" s="136">
        <f>'0611010'!J69+'0611020'!J68+'0611030'!J68+'0611040'!J68+'1018600'!J68+'0611070'!J68+'0611090'!J68+'0611150'!J68+'1011180'!J68+'0611161'!J68+'0611162'!J68+'1011210'!J68+'0611110'!J68</f>
        <v>0</v>
      </c>
      <c r="K68" s="136">
        <f>'0611010'!K69+'0611020'!K68+'0611030'!K68+'0611040'!K68+'1018600'!K68+'0611070'!K68+'0611090'!K68+'0611150'!K68+'1011180'!K68+'0611161'!K68+'0611162'!K68+'1011210'!K68+'0611110'!K68</f>
        <v>0</v>
      </c>
      <c r="L68" s="51">
        <v>0</v>
      </c>
      <c r="M68" s="88"/>
      <c r="N68" s="3"/>
    </row>
    <row r="69" spans="1:14" ht="29.25" customHeight="1">
      <c r="A69" s="116" t="s">
        <v>23</v>
      </c>
      <c r="B69" s="107">
        <v>3110</v>
      </c>
      <c r="C69" s="107">
        <v>390</v>
      </c>
      <c r="D69" s="136">
        <f>'0611010'!D70+'0611020'!D69+'0611030'!D69+'0611040'!D69+'1018600'!D69+'0611070'!D69+'0611090'!D69+'0611150'!D69+'1011180'!D69+'0611161'!D69+'0611162'!D69+'1011210'!D69+'0611110'!D69</f>
        <v>0</v>
      </c>
      <c r="E69" s="136">
        <f>'0611010'!E70+'0611020'!E69+'0611030'!E69+'0611040'!E69+'1018600'!E69+'0611070'!E69+'0611090'!E69+'0611150'!E69+'1011180'!E69+'0611161'!E69+'0611162'!E69+'1011210'!E69+'0611110'!E69</f>
        <v>0</v>
      </c>
      <c r="F69" s="136">
        <f>'0611010'!F70+'0611020'!F69+'0611030'!F69+'0611040'!F69+'1018600'!F69+'0611070'!F69+'0611090'!F69+'0611150'!F69+'1011180'!F69+'0611161'!F69+'0611162'!F69+'1011210'!F69+'0611110'!F69</f>
        <v>0</v>
      </c>
      <c r="G69" s="136">
        <f>'0611010'!G70+'0611020'!G69+'0611030'!G69+'0611040'!G69+'1018600'!G69+'0611070'!G69+'0611090'!G69+'0611150'!G69+'1011180'!G69+'0611161'!G69+'0611162'!G69+'1011210'!G69+'0611110'!G69</f>
        <v>0</v>
      </c>
      <c r="H69" s="136">
        <f>'0611010'!H70+'0611020'!H69+'0611030'!H69+'0611040'!H69+'1018600'!H69+'0611070'!H69+'0611090'!H69+'0611150'!H69+'1011180'!H69+'0611161'!H69+'0611162'!H69+'1011210'!H69+'0611110'!H69</f>
        <v>0</v>
      </c>
      <c r="I69" s="136">
        <f>'0611010'!I70+'0611020'!I69+'0611030'!I69+'0611040'!I69+'1018600'!I69+'0611070'!I69+'0611090'!I69+'0611150'!I69+'1011180'!I69+'0611161'!I69+'0611162'!I69+'1011210'!I69+'0611110'!I69</f>
        <v>0</v>
      </c>
      <c r="J69" s="136">
        <f>'0611010'!J70+'0611020'!J69+'0611030'!J69+'0611040'!J69+'1018600'!J69+'0611070'!J69+'0611090'!J69+'0611150'!J69+'1011180'!J69+'0611161'!J69+'0611162'!J69+'1011210'!J69+'0611110'!J69</f>
        <v>0</v>
      </c>
      <c r="K69" s="136">
        <f>'0611010'!K70+'0611020'!K69+'0611030'!K69+'0611040'!K69+'1018600'!K69+'0611070'!K69+'0611090'!K69+'0611150'!K69+'1011180'!K69+'0611161'!K69+'0611162'!K69+'1011210'!K69+'0611110'!K69</f>
        <v>0</v>
      </c>
      <c r="L69" s="54">
        <v>0</v>
      </c>
      <c r="M69" s="88"/>
      <c r="N69" s="3"/>
    </row>
    <row r="70" spans="1:14" ht="15" customHeight="1" thickBot="1">
      <c r="A70" s="112" t="s">
        <v>24</v>
      </c>
      <c r="B70" s="107">
        <v>3120</v>
      </c>
      <c r="C70" s="107">
        <v>400</v>
      </c>
      <c r="D70" s="136">
        <f>'0611010'!D71+'0611020'!D70+'0611030'!D70+'0611040'!D70+'1018600'!D70+'0611070'!D70+'0611090'!D70+'0611150'!D70+'1011180'!D70+'0611161'!D70+'0611162'!D70+'1011210'!D70+'0611110'!D70</f>
        <v>0</v>
      </c>
      <c r="E70" s="136">
        <f>'0611010'!E71+'0611020'!E70+'0611030'!E70+'0611040'!E70+'1018600'!E70+'0611070'!E70+'0611090'!E70+'0611150'!E70+'1011180'!E70+'0611161'!E70+'0611162'!E70+'1011210'!E70+'0611110'!E70</f>
        <v>0</v>
      </c>
      <c r="F70" s="136">
        <f>'0611010'!F71+'0611020'!F70+'0611030'!F70+'0611040'!F70+'1018600'!F70+'0611070'!F70+'0611090'!F70+'0611150'!F70+'1011180'!F70+'0611161'!F70+'0611162'!F70+'1011210'!F70+'0611110'!F70</f>
        <v>0</v>
      </c>
      <c r="G70" s="136">
        <f>'0611010'!G71+'0611020'!G70+'0611030'!G70+'0611040'!G70+'1018600'!G70+'0611070'!G70+'0611090'!G70+'0611150'!G70+'1011180'!G70+'0611161'!G70+'0611162'!G70+'1011210'!G70+'0611110'!G70</f>
        <v>0</v>
      </c>
      <c r="H70" s="136">
        <f>'0611010'!H71+'0611020'!H70+'0611030'!H70+'0611040'!H70+'1018600'!H70+'0611070'!H70+'0611090'!H70+'0611150'!H70+'1011180'!H70+'0611161'!H70+'0611162'!H70+'1011210'!H70+'0611110'!H70</f>
        <v>0</v>
      </c>
      <c r="I70" s="136">
        <f>'0611010'!I71+'0611020'!I70+'0611030'!I70+'0611040'!I70+'1018600'!I70+'0611070'!I70+'0611090'!I70+'0611150'!I70+'1011180'!I70+'0611161'!I70+'0611162'!I70+'1011210'!I70+'0611110'!I70</f>
        <v>0</v>
      </c>
      <c r="J70" s="136">
        <f>'0611010'!J71+'0611020'!J70+'0611030'!J70+'0611040'!J70+'1018600'!J70+'0611070'!J70+'0611090'!J70+'0611150'!J70+'1011180'!J70+'0611161'!J70+'0611162'!J70+'1011210'!J70+'0611110'!J70</f>
        <v>0</v>
      </c>
      <c r="K70" s="136">
        <f>'0611010'!K71+'0611020'!K70+'0611030'!K70+'0611040'!K70+'1018600'!K70+'0611070'!K70+'0611090'!K70+'0611150'!K70+'1011180'!K70+'0611161'!K70+'0611162'!K70+'1011210'!K70+'0611110'!K70</f>
        <v>0</v>
      </c>
      <c r="L70" s="51">
        <v>0</v>
      </c>
      <c r="M70" s="88"/>
      <c r="N70" s="3"/>
    </row>
    <row r="71" spans="1:14" ht="14.25" customHeight="1" thickTop="1">
      <c r="A71" s="117" t="s">
        <v>127</v>
      </c>
      <c r="B71" s="114">
        <v>3121</v>
      </c>
      <c r="C71" s="114">
        <v>410</v>
      </c>
      <c r="D71" s="136">
        <f>'0611010'!D72+'0611020'!D71+'0611030'!D71+'0611040'!D71+'1018600'!D71+'0611070'!D71+'0611090'!D71+'0611150'!D71+'1011180'!D71+'0611161'!D71+'0611162'!D71+'1011210'!D71+'0611110'!D71</f>
        <v>0</v>
      </c>
      <c r="E71" s="136">
        <f>'0611010'!E72+'0611020'!E71+'0611030'!E71+'0611040'!E71+'1018600'!E71+'0611070'!E71+'0611090'!E71+'0611150'!E71+'1011180'!E71+'0611161'!E71+'0611162'!E71+'1011210'!E71+'0611110'!E71</f>
        <v>0</v>
      </c>
      <c r="F71" s="136">
        <f>'0611010'!F72+'0611020'!F71+'0611030'!F71+'0611040'!F71+'1018600'!F71+'0611070'!F71+'0611090'!F71+'0611150'!F71+'1011180'!F71+'0611161'!F71+'0611162'!F71+'1011210'!F71+'0611110'!F71</f>
        <v>0</v>
      </c>
      <c r="G71" s="136">
        <f>'0611010'!G72+'0611020'!G71+'0611030'!G71+'0611040'!G71+'1018600'!G71+'0611070'!G71+'0611090'!G71+'0611150'!G71+'1011180'!G71+'0611161'!G71+'0611162'!G71+'1011210'!G71+'0611110'!G71</f>
        <v>0</v>
      </c>
      <c r="H71" s="136">
        <f>'0611010'!H72+'0611020'!H71+'0611030'!H71+'0611040'!H71+'1018600'!H71+'0611070'!H71+'0611090'!H71+'0611150'!H71+'1011180'!H71+'0611161'!H71+'0611162'!H71+'1011210'!H71+'0611110'!H71</f>
        <v>0</v>
      </c>
      <c r="I71" s="136">
        <f>'0611010'!I72+'0611020'!I71+'0611030'!I71+'0611040'!I71+'1018600'!I71+'0611070'!I71+'0611090'!I71+'0611150'!I71+'1011180'!I71+'0611161'!I71+'0611162'!I71+'1011210'!I71+'0611110'!I71</f>
        <v>0</v>
      </c>
      <c r="J71" s="136">
        <f>'0611010'!J72+'0611020'!J71+'0611030'!J71+'0611040'!J71+'1018600'!J71+'0611070'!J71+'0611090'!J71+'0611150'!J71+'1011180'!J71+'0611161'!J71+'0611162'!J71+'1011210'!J71+'0611110'!J71</f>
        <v>0</v>
      </c>
      <c r="K71" s="136">
        <f>'0611010'!K72+'0611020'!K71+'0611030'!K71+'0611040'!K71+'1018600'!K71+'0611070'!K71+'0611090'!K71+'0611150'!K71+'1011180'!K71+'0611161'!K71+'0611162'!K71+'1011210'!K71+'0611110'!K71</f>
        <v>0</v>
      </c>
      <c r="L71" s="50">
        <v>10</v>
      </c>
      <c r="M71" s="88"/>
      <c r="N71" s="3"/>
    </row>
    <row r="72" spans="1:14" s="10" customFormat="1" ht="15" hidden="1">
      <c r="A72" s="113" t="s">
        <v>27</v>
      </c>
      <c r="B72" s="114">
        <v>2122</v>
      </c>
      <c r="C72" s="114"/>
      <c r="D72" s="136">
        <f>'0611010'!D73+'0611020'!D72+'0611030'!D72+'0611040'!D72+'1018600'!D72+'0611070'!D72+'0611090'!D72+'0611150'!D72+'1011180'!D72+'0611161'!D72+'0611162'!D72+'1011210'!D72+'0611110'!D72</f>
        <v>0</v>
      </c>
      <c r="E72" s="136">
        <f>'0611010'!E73+'0611020'!E72+'0611030'!E72+'0611040'!E72+'1018600'!E72+'0611070'!E72+'0611090'!E72+'0611150'!E72+'1011180'!E72+'0611161'!E72+'0611162'!E72+'1011210'!E72+'0611110'!E72</f>
        <v>0</v>
      </c>
      <c r="F72" s="136">
        <f>'0611010'!F73+'0611020'!F72+'0611030'!F72+'0611040'!F72+'1018600'!F72+'0611070'!F72+'0611090'!F72+'0611150'!F72+'1011180'!F72+'0611161'!F72+'0611162'!F72+'1011210'!F72+'0611110'!F72</f>
        <v>0</v>
      </c>
      <c r="G72" s="136">
        <f>'0611010'!G73+'0611020'!G72+'0611030'!G72+'0611040'!G72+'1018600'!G72+'0611070'!G72+'0611090'!G72+'0611150'!G72+'1011180'!G72+'0611161'!G72+'0611162'!G72+'1011210'!G72+'0611110'!G72</f>
        <v>0</v>
      </c>
      <c r="H72" s="136">
        <f>'0611010'!H73+'0611020'!H72+'0611030'!H72+'0611040'!H72+'1018600'!H72+'0611070'!H72+'0611090'!H72+'0611150'!H72+'1011180'!H72+'0611161'!H72+'0611162'!H72+'1011210'!H72+'0611110'!H72</f>
        <v>0</v>
      </c>
      <c r="I72" s="136">
        <f>'0611010'!I73+'0611020'!I72+'0611030'!I72+'0611040'!I72+'1018600'!I72+'0611070'!I72+'0611090'!I72+'0611150'!I72+'1011180'!I72+'0611161'!I72+'0611162'!I72+'1011210'!I72+'0611110'!I72</f>
        <v>0</v>
      </c>
      <c r="J72" s="136">
        <f>'0611010'!J73+'0611020'!J72+'0611030'!J72+'0611040'!J72+'1018600'!J72+'0611070'!J72+'0611090'!J72+'0611150'!J72+'1011180'!J72+'0611161'!J72+'0611162'!J72+'1011210'!J72+'0611110'!J72</f>
        <v>0</v>
      </c>
      <c r="K72" s="136">
        <f>'0611010'!K73+'0611020'!K72+'0611030'!K72+'0611040'!K72+'1018600'!K72+'0611070'!K72+'0611090'!K72+'0611150'!K72+'1011180'!K72+'0611161'!K72+'0611162'!K72+'1011210'!K72+'0611110'!K72</f>
        <v>0</v>
      </c>
      <c r="L72" s="55">
        <f>SUM(L73:L76)</f>
        <v>0</v>
      </c>
      <c r="M72" s="88"/>
      <c r="N72" s="9"/>
    </row>
    <row r="73" spans="1:14" ht="15">
      <c r="A73" s="119" t="s">
        <v>128</v>
      </c>
      <c r="B73" s="114">
        <v>3122</v>
      </c>
      <c r="C73" s="114">
        <v>420</v>
      </c>
      <c r="D73" s="136">
        <v>0</v>
      </c>
      <c r="E73" s="136">
        <f>'0611010'!E74+'0611020'!E73+'0611030'!E73+'0611040'!E73+'1018600'!E73+'0611070'!E73+'0611090'!E73+'0611150'!E73+'1011180'!E73+'0611161'!E73+'0611162'!E73+'1011210'!E73+'0611110'!E73</f>
        <v>4</v>
      </c>
      <c r="F73" s="136">
        <v>0</v>
      </c>
      <c r="G73" s="136">
        <v>0</v>
      </c>
      <c r="H73" s="136">
        <v>0</v>
      </c>
      <c r="I73" s="136">
        <v>0</v>
      </c>
      <c r="J73" s="136">
        <v>0</v>
      </c>
      <c r="K73" s="136">
        <v>0</v>
      </c>
      <c r="L73" s="51">
        <v>0</v>
      </c>
      <c r="M73" s="88"/>
      <c r="N73" s="3"/>
    </row>
    <row r="74" spans="1:14" ht="15" hidden="1">
      <c r="A74" s="35"/>
      <c r="B74" s="36"/>
      <c r="C74" s="36"/>
      <c r="D74" s="136">
        <f>'0611010'!D75+'0611020'!D74+'0611030'!D74+'0611040'!D74+'1018600'!D74+'0611070'!D74+'0611090'!D74+'0611150'!D74+'1011180'!D74+'0611161'!D74+'0611162'!D74+'1011210'!D74+'0611110'!D74</f>
        <v>0</v>
      </c>
      <c r="E74" s="136">
        <f>'0611010'!E75+'0611020'!E74+'0611030'!E74+'0611040'!E74+'1018600'!E74+'0611070'!E74+'0611090'!E74+'0611150'!E74+'1011180'!E74+'0611161'!E74+'0611162'!E74+'1011210'!E74+'0611110'!E74</f>
        <v>0</v>
      </c>
      <c r="F74" s="136">
        <f>'0611010'!F75+'0611020'!F74+'0611030'!F74+'0611040'!F74+'1018600'!F74+'0611070'!F74+'0611090'!F74+'0611150'!F74+'1011180'!F74+'0611161'!F74+'0611162'!F74+'1011210'!F74+'0611110'!F74</f>
        <v>0</v>
      </c>
      <c r="G74" s="136">
        <f>'0611010'!G75+'0611020'!G74+'0611030'!G74+'0611040'!G74+'1018600'!G74+'0611070'!G74+'0611090'!G74+'0611150'!G74+'1011180'!G74+'0611161'!G74+'0611162'!G74+'1011210'!G74+'0611110'!G74</f>
        <v>0</v>
      </c>
      <c r="H74" s="136">
        <f>'0611010'!H75+'0611020'!H74+'0611030'!H74+'0611040'!H74+'1018600'!H74+'0611070'!H74+'0611090'!H74+'0611150'!H74+'1011180'!H74+'0611161'!H74+'0611162'!H74+'1011210'!H74+'0611110'!H74</f>
        <v>0</v>
      </c>
      <c r="I74" s="136">
        <f>'0611010'!I75+'0611020'!I74+'0611030'!I74+'0611040'!I74+'1018600'!I74+'0611070'!I74+'0611090'!I74+'0611150'!I74+'1011180'!I74+'0611161'!I74+'0611162'!I74+'1011210'!I74+'0611110'!I74</f>
        <v>0</v>
      </c>
      <c r="J74" s="136">
        <f>'0611010'!J75+'0611020'!J74+'0611030'!J74+'0611040'!J74+'1018600'!J74+'0611070'!J74+'0611090'!J74+'0611150'!J74+'1011180'!J74+'0611161'!J74+'0611162'!J74+'1011210'!J74+'0611110'!J74</f>
        <v>0</v>
      </c>
      <c r="K74" s="136">
        <f>'0611010'!K75+'0611020'!K74+'0611030'!K74+'0611040'!K74+'1018600'!K74+'0611070'!K74+'0611090'!K74+'0611150'!K74+'1011180'!K74+'0611161'!K74+'0611162'!K74+'1011210'!K74+'0611110'!K74</f>
        <v>0</v>
      </c>
      <c r="L74" s="51">
        <v>0</v>
      </c>
      <c r="M74" s="88"/>
      <c r="N74" s="3"/>
    </row>
    <row r="75" spans="1:14" ht="15" customHeight="1">
      <c r="A75" s="120" t="s">
        <v>77</v>
      </c>
      <c r="B75" s="107">
        <v>3130</v>
      </c>
      <c r="C75" s="107">
        <v>430</v>
      </c>
      <c r="D75" s="136">
        <f>'0611010'!D76+'0611020'!D75+'0611030'!D75+'0611040'!D75+'1018600'!D75+'0611070'!D75+'0611090'!D75+'0611150'!D75+'1011180'!D75+'0611161'!D75+'0611162'!D75+'1011210'!D75+'0611110'!D75</f>
        <v>0</v>
      </c>
      <c r="E75" s="136">
        <f>'0611010'!E76+'0611020'!E75+'0611030'!E75+'0611040'!E75+'1018600'!E75+'0611070'!E75+'0611090'!E75+'0611150'!E75+'1011180'!E75+'0611161'!E75+'0611162'!E75+'1011210'!E75+'0611110'!E75</f>
        <v>0</v>
      </c>
      <c r="F75" s="136">
        <f>'0611010'!F76+'0611020'!F75+'0611030'!F75+'0611040'!F75+'1018600'!F75+'0611070'!F75+'0611090'!F75+'0611150'!F75+'1011180'!F75+'0611161'!F75+'0611162'!F75+'1011210'!F75+'0611110'!F75</f>
        <v>0</v>
      </c>
      <c r="G75" s="136">
        <f>'0611010'!G76+'0611020'!G75+'0611030'!G75+'0611040'!G75+'1018600'!G75+'0611070'!G75+'0611090'!G75+'0611150'!G75+'1011180'!G75+'0611161'!G75+'0611162'!G75+'1011210'!G75+'0611110'!G75</f>
        <v>0</v>
      </c>
      <c r="H75" s="136">
        <f>'0611010'!H76+'0611020'!H75+'0611030'!H75+'0611040'!H75+'1018600'!H75+'0611070'!H75+'0611090'!H75+'0611150'!H75+'1011180'!H75+'0611161'!H75+'0611162'!H75+'1011210'!H75+'0611110'!H75</f>
        <v>0</v>
      </c>
      <c r="I75" s="136">
        <f>'0611010'!I76+'0611020'!I75+'0611030'!I75+'0611040'!I75+'1018600'!I75+'0611070'!I75+'0611090'!I75+'0611150'!I75+'1011180'!I75+'0611161'!I75+'0611162'!I75+'1011210'!I75+'0611110'!I75</f>
        <v>0</v>
      </c>
      <c r="J75" s="136">
        <f>'0611010'!J76+'0611020'!J75+'0611030'!J75+'0611040'!J75+'1018600'!J75+'0611070'!J75+'0611090'!J75+'0611150'!J75+'1011180'!J75+'0611161'!J75+'0611162'!J75+'1011210'!J75+'0611110'!J75</f>
        <v>0</v>
      </c>
      <c r="K75" s="136">
        <f>'0611010'!K76+'0611020'!K75+'0611030'!K75+'0611040'!K75+'1018600'!K75+'0611070'!K75+'0611090'!K75+'0611150'!K75+'1011180'!K75+'0611161'!K75+'0611162'!K75+'1011210'!K75+'0611110'!K75</f>
        <v>0</v>
      </c>
      <c r="L75" s="51">
        <v>0</v>
      </c>
      <c r="M75" s="88"/>
      <c r="N75" s="3"/>
    </row>
    <row r="76" spans="1:14" ht="14.25" customHeight="1">
      <c r="A76" s="40" t="s">
        <v>129</v>
      </c>
      <c r="B76" s="25">
        <v>3131</v>
      </c>
      <c r="C76" s="25">
        <v>440</v>
      </c>
      <c r="D76" s="136">
        <f>'0611010'!D77+'0611020'!D76+'0611030'!D76+'0611040'!D76+'1018600'!D76+'0611070'!D76+'0611090'!D76+'0611150'!D76+'1011180'!D76+'0611161'!D76+'0611162'!D76+'1011210'!D76+'0611110'!D76</f>
        <v>0</v>
      </c>
      <c r="E76" s="136">
        <f>'0611010'!E77+'0611020'!E76+'0611030'!E76+'0611040'!E76+'1018600'!E76+'0611070'!E76+'0611090'!E76+'0611150'!E76+'1011180'!E76+'0611161'!E76+'0611162'!E76+'1011210'!E76+'0611110'!E76</f>
        <v>0</v>
      </c>
      <c r="F76" s="136">
        <f>'0611010'!F77+'0611020'!F76+'0611030'!F76+'0611040'!F76+'1018600'!F76+'0611070'!F76+'0611090'!F76+'0611150'!F76+'1011180'!F76+'0611161'!F76+'0611162'!F76+'1011210'!F76+'0611110'!F76</f>
        <v>0</v>
      </c>
      <c r="G76" s="136">
        <f>'0611010'!G77+'0611020'!G76+'0611030'!G76+'0611040'!G76+'1018600'!G76+'0611070'!G76+'0611090'!G76+'0611150'!G76+'1011180'!G76+'0611161'!G76+'0611162'!G76+'1011210'!G76+'0611110'!G76</f>
        <v>0</v>
      </c>
      <c r="H76" s="136">
        <f>'0611010'!H77+'0611020'!H76+'0611030'!H76+'0611040'!H76+'1018600'!H76+'0611070'!H76+'0611090'!H76+'0611150'!H76+'1011180'!H76+'0611161'!H76+'0611162'!H76+'1011210'!H76+'0611110'!H76</f>
        <v>0</v>
      </c>
      <c r="I76" s="136">
        <f>'0611010'!I77+'0611020'!I76+'0611030'!I76+'0611040'!I76+'1018600'!I76+'0611070'!I76+'0611090'!I76+'0611150'!I76+'1011180'!I76+'0611161'!I76+'0611162'!I76+'1011210'!I76+'0611110'!I76</f>
        <v>0</v>
      </c>
      <c r="J76" s="136">
        <f>'0611010'!J77+'0611020'!J76+'0611030'!J76+'0611040'!J76+'1018600'!J76+'0611070'!J76+'0611090'!J76+'0611150'!J76+'1011180'!J76+'0611161'!J76+'0611162'!J76+'1011210'!J76+'0611110'!J76</f>
        <v>0</v>
      </c>
      <c r="K76" s="136">
        <f>'0611010'!K77+'0611020'!K76+'0611030'!K76+'0611040'!K76+'1018600'!K76+'0611070'!K76+'0611090'!K76+'0611150'!K76+'1011180'!K76+'0611161'!K76+'0611162'!K76+'1011210'!K76+'0611110'!K76</f>
        <v>0</v>
      </c>
      <c r="L76" s="51">
        <v>0</v>
      </c>
      <c r="M76" s="88"/>
      <c r="N76" s="3"/>
    </row>
    <row r="77" spans="1:14" ht="15" customHeight="1" hidden="1">
      <c r="A77" s="40" t="s">
        <v>78</v>
      </c>
      <c r="B77" s="25">
        <v>2132</v>
      </c>
      <c r="C77" s="25"/>
      <c r="D77" s="136">
        <f>'0611010'!D78+'0611020'!D77+'0611030'!D77+'0611040'!D77+'1018600'!D77+'0611070'!D77+'0611090'!D77+'0611150'!D77+'1011180'!D77+'0611161'!D77+'0611162'!D77+'1011210'!D77+'0611110'!D77</f>
        <v>0</v>
      </c>
      <c r="E77" s="136">
        <f>'0611010'!E78+'0611020'!E77+'0611030'!E77+'0611040'!E77+'1018600'!E77+'0611070'!E77+'0611090'!E77+'0611150'!E77+'1011180'!E77+'0611161'!E77+'0611162'!E77+'1011210'!E77+'0611110'!E77</f>
        <v>0</v>
      </c>
      <c r="F77" s="136">
        <f>'0611010'!F78+'0611020'!F77+'0611030'!F77+'0611040'!F77+'1018600'!F77+'0611070'!F77+'0611090'!F77+'0611150'!F77+'1011180'!F77+'0611161'!F77+'0611162'!F77+'1011210'!F77+'0611110'!F77</f>
        <v>0</v>
      </c>
      <c r="G77" s="136">
        <f>'0611010'!G78+'0611020'!G77+'0611030'!G77+'0611040'!G77+'1018600'!G77+'0611070'!G77+'0611090'!G77+'0611150'!G77+'1011180'!G77+'0611161'!G77+'0611162'!G77+'1011210'!G77+'0611110'!G77</f>
        <v>0</v>
      </c>
      <c r="H77" s="136">
        <f>'0611010'!H78+'0611020'!H77+'0611030'!H77+'0611040'!H77+'1018600'!H77+'0611070'!H77+'0611090'!H77+'0611150'!H77+'1011180'!H77+'0611161'!H77+'0611162'!H77+'1011210'!H77+'0611110'!H77</f>
        <v>0</v>
      </c>
      <c r="I77" s="136">
        <f>'0611010'!I78+'0611020'!I77+'0611030'!I77+'0611040'!I77+'1018600'!I77+'0611070'!I77+'0611090'!I77+'0611150'!I77+'1011180'!I77+'0611161'!I77+'0611162'!I77+'1011210'!I77+'0611110'!I77</f>
        <v>0</v>
      </c>
      <c r="J77" s="136">
        <f>'0611010'!J78+'0611020'!J77+'0611030'!J77+'0611040'!J77+'1018600'!J77+'0611070'!J77+'0611090'!J77+'0611150'!J77+'1011180'!J77+'0611161'!J77+'0611162'!J77+'1011210'!J77+'0611110'!J77</f>
        <v>0</v>
      </c>
      <c r="K77" s="136">
        <f>'0611010'!K78+'0611020'!K77+'0611030'!K77+'0611040'!K77+'1018600'!K77+'0611070'!K77+'0611090'!K77+'0611150'!K77+'1011180'!K77+'0611161'!K77+'0611162'!K77+'1011210'!K77+'0611110'!K77</f>
        <v>0</v>
      </c>
      <c r="L77" s="56">
        <v>0</v>
      </c>
      <c r="M77" s="88"/>
      <c r="N77" s="3"/>
    </row>
    <row r="78" spans="1:14" ht="14.25" customHeight="1">
      <c r="A78" s="40" t="s">
        <v>79</v>
      </c>
      <c r="B78" s="25">
        <v>3132</v>
      </c>
      <c r="C78" s="25">
        <v>450</v>
      </c>
      <c r="D78" s="136">
        <f>'0611010'!D79+'0611020'!D78+'0611030'!D78+'0611040'!D78+'1018600'!D78+'0611070'!D78+'0611090'!D78+'0611150'!D78+'1011180'!D78+'0611161'!D78+'0611162'!D78+'1011210'!D78+'0611110'!D78</f>
        <v>0</v>
      </c>
      <c r="E78" s="136">
        <f>'0611010'!E79+'0611020'!E78+'0611030'!E78+'0611040'!E78+'1018600'!E78+'0611070'!E78+'0611090'!E78+'0611150'!E78+'1011180'!E78+'0611161'!E78+'0611162'!E78+'1011210'!E78+'0611110'!E78</f>
        <v>0</v>
      </c>
      <c r="F78" s="136">
        <f>'0611010'!F79+'0611020'!F78+'0611030'!F78+'0611040'!F78+'1018600'!F78+'0611070'!F78+'0611090'!F78+'0611150'!F78+'1011180'!F78+'0611161'!F78+'0611162'!F78+'1011210'!F78+'0611110'!F78</f>
        <v>0</v>
      </c>
      <c r="G78" s="136">
        <f>'0611010'!G79+'0611020'!G78+'0611030'!G78+'0611040'!G78+'1018600'!G78+'0611070'!G78+'0611090'!G78+'0611150'!G78+'1011180'!G78+'0611161'!G78+'0611162'!G78+'1011210'!G78+'0611110'!G78</f>
        <v>0</v>
      </c>
      <c r="H78" s="136">
        <f>'0611010'!H79+'0611020'!H78+'0611030'!H78+'0611040'!H78+'1018600'!H78+'0611070'!H78+'0611090'!H78+'0611150'!H78+'1011180'!H78+'0611161'!H78+'0611162'!H78+'1011210'!H78+'0611110'!H78</f>
        <v>0</v>
      </c>
      <c r="I78" s="136">
        <f>'0611010'!I79+'0611020'!I78+'0611030'!I78+'0611040'!I78+'1018600'!I78+'0611070'!I78+'0611090'!I78+'0611150'!I78+'1011180'!I78+'0611161'!I78+'0611162'!I78+'1011210'!I78+'0611110'!I78</f>
        <v>0</v>
      </c>
      <c r="J78" s="136">
        <f>'0611010'!J79+'0611020'!J78+'0611030'!J78+'0611040'!J78+'1018600'!J78+'0611070'!J78+'0611090'!J78+'0611150'!J78+'1011180'!J78+'0611161'!J78+'0611162'!J78+'1011210'!J78+'0611110'!J78</f>
        <v>0</v>
      </c>
      <c r="K78" s="136">
        <f>'0611010'!K79+'0611020'!K78+'0611030'!K78+'0611040'!K78+'1018600'!K78+'0611070'!K78+'0611090'!K78+'0611150'!K78+'1011180'!K78+'0611161'!K78+'0611162'!K78+'1011210'!K78+'0611110'!K78</f>
        <v>0</v>
      </c>
      <c r="L78" s="56">
        <v>0</v>
      </c>
      <c r="M78" s="88"/>
      <c r="N78" s="3"/>
    </row>
    <row r="79" spans="1:14" ht="15" customHeight="1">
      <c r="A79" s="120" t="s">
        <v>60</v>
      </c>
      <c r="B79" s="107">
        <v>3140</v>
      </c>
      <c r="C79" s="107">
        <v>460</v>
      </c>
      <c r="D79" s="136">
        <f>'0611010'!D80+'0611020'!D79+'0611030'!D79+'0611040'!D79+'1018600'!D79+'0611070'!D79+'0611090'!D79+'0611150'!D79+'1011180'!D79+'0611161'!D79+'0611162'!D79+'1011210'!D79+'0611110'!D79</f>
        <v>0</v>
      </c>
      <c r="E79" s="136">
        <f>'0611010'!E80+'0611020'!E79+'0611030'!E79+'0611040'!E79+'1018600'!E79+'0611070'!E79+'0611090'!E79+'0611150'!E79+'1011180'!E79+'0611161'!E79+'0611162'!E79+'1011210'!E79+'0611110'!E79</f>
        <v>0</v>
      </c>
      <c r="F79" s="136">
        <f>'0611010'!F80+'0611020'!F79+'0611030'!F79+'0611040'!F79+'1018600'!F79+'0611070'!F79+'0611090'!F79+'0611150'!F79+'1011180'!F79+'0611161'!F79+'0611162'!F79+'1011210'!F79+'0611110'!F79</f>
        <v>0</v>
      </c>
      <c r="G79" s="136">
        <f>'0611010'!G80+'0611020'!G79+'0611030'!G79+'0611040'!G79+'1018600'!G79+'0611070'!G79+'0611090'!G79+'0611150'!G79+'1011180'!G79+'0611161'!G79+'0611162'!G79+'1011210'!G79+'0611110'!G79</f>
        <v>0</v>
      </c>
      <c r="H79" s="136">
        <f>'0611010'!H80+'0611020'!H79+'0611030'!H79+'0611040'!H79+'1018600'!H79+'0611070'!H79+'0611090'!H79+'0611150'!H79+'1011180'!H79+'0611161'!H79+'0611162'!H79+'1011210'!H79+'0611110'!H79</f>
        <v>0</v>
      </c>
      <c r="I79" s="136">
        <f>'0611010'!I80+'0611020'!I79+'0611030'!I79+'0611040'!I79+'1018600'!I79+'0611070'!I79+'0611090'!I79+'0611150'!I79+'1011180'!I79+'0611161'!I79+'0611162'!I79+'1011210'!I79+'0611110'!I79</f>
        <v>0</v>
      </c>
      <c r="J79" s="136">
        <f>'0611010'!J80+'0611020'!J79+'0611030'!J79+'0611040'!J79+'1018600'!J79+'0611070'!J79+'0611090'!J79+'0611150'!J79+'1011180'!J79+'0611161'!J79+'0611162'!J79+'1011210'!J79+'0611110'!J79</f>
        <v>0</v>
      </c>
      <c r="K79" s="136">
        <f>'0611010'!K80+'0611020'!K79+'0611030'!K79+'0611040'!K79+'1018600'!K79+'0611070'!K79+'0611090'!K79+'0611150'!K79+'1011180'!K79+'0611161'!K79+'0611162'!K79+'1011210'!K79+'0611110'!K79</f>
        <v>0</v>
      </c>
      <c r="L79" s="60" t="s">
        <v>46</v>
      </c>
      <c r="M79" s="88"/>
      <c r="N79" s="3"/>
    </row>
    <row r="80" spans="1:14" ht="15.75" customHeight="1">
      <c r="A80" s="40" t="s">
        <v>130</v>
      </c>
      <c r="B80" s="25">
        <v>3141</v>
      </c>
      <c r="C80" s="25">
        <v>470</v>
      </c>
      <c r="D80" s="136">
        <f>'0611010'!D81+'0611020'!D80+'0611030'!D80+'0611040'!D80+'1018600'!D80+'0611070'!D80+'0611090'!D80+'0611150'!D80+'1011180'!D80+'0611161'!D80+'0611162'!D80+'1011210'!D80+'0611110'!D80</f>
        <v>0</v>
      </c>
      <c r="E80" s="136">
        <f>'0611010'!E81+'0611020'!E80+'0611030'!E80+'0611040'!E80+'1018600'!E80+'0611070'!E80+'0611090'!E80+'0611150'!E80+'1011180'!E80+'0611161'!E80+'0611162'!E80+'1011210'!E80+'0611110'!E80</f>
        <v>0</v>
      </c>
      <c r="F80" s="136">
        <f>'0611010'!F81+'0611020'!F80+'0611030'!F80+'0611040'!F80+'1018600'!F80+'0611070'!F80+'0611090'!F80+'0611150'!F80+'1011180'!F80+'0611161'!F80+'0611162'!F80+'1011210'!F80+'0611110'!F80</f>
        <v>0</v>
      </c>
      <c r="G80" s="136">
        <f>'0611010'!G81+'0611020'!G80+'0611030'!G80+'0611040'!G80+'1018600'!G80+'0611070'!G80+'0611090'!G80+'0611150'!G80+'1011180'!G80+'0611161'!G80+'0611162'!G80+'1011210'!G80+'0611110'!G80</f>
        <v>0</v>
      </c>
      <c r="H80" s="136">
        <f>'0611010'!H81+'0611020'!H80+'0611030'!H80+'0611040'!H80+'1018600'!H80+'0611070'!H80+'0611090'!H80+'0611150'!H80+'1011180'!H80+'0611161'!H80+'0611162'!H80+'1011210'!H80+'0611110'!H80</f>
        <v>0</v>
      </c>
      <c r="I80" s="136">
        <f>'0611010'!I81+'0611020'!I80+'0611030'!I80+'0611040'!I80+'1018600'!I80+'0611070'!I80+'0611090'!I80+'0611150'!I80+'1011180'!I80+'0611161'!I80+'0611162'!I80+'1011210'!I80+'0611110'!I80</f>
        <v>0</v>
      </c>
      <c r="J80" s="136">
        <f>'0611010'!J81+'0611020'!J80+'0611030'!J80+'0611040'!J80+'1018600'!J80+'0611070'!J80+'0611090'!J80+'0611150'!J80+'1011180'!J80+'0611161'!J80+'0611162'!J80+'1011210'!J80+'0611110'!J80</f>
        <v>0</v>
      </c>
      <c r="K80" s="136">
        <f>'0611010'!K81+'0611020'!K80+'0611030'!K80+'0611040'!K80+'1018600'!K80+'0611070'!K80+'0611090'!K80+'0611150'!K80+'1011180'!K80+'0611161'!K80+'0611162'!K80+'1011210'!K80+'0611110'!K80</f>
        <v>0</v>
      </c>
      <c r="L80" s="34"/>
      <c r="M80" s="88"/>
      <c r="N80" s="3"/>
    </row>
    <row r="81" spans="1:13" ht="15.75" customHeight="1" hidden="1" thickTop="1">
      <c r="A81" s="38" t="s">
        <v>61</v>
      </c>
      <c r="B81" s="25">
        <v>2142</v>
      </c>
      <c r="C81" s="25"/>
      <c r="D81" s="136">
        <f>'0611010'!D82+'0611020'!D81+'0611030'!D81+'0611040'!D81+'1018600'!D81+'0611070'!D81+'0611090'!D81+'0611150'!D81+'1011180'!D81+'0611161'!D81+'0611162'!D81+'1011210'!D81+'0611110'!D81</f>
        <v>0</v>
      </c>
      <c r="E81" s="136">
        <f>'0611010'!E82+'0611020'!E81+'0611030'!E81+'0611040'!E81+'1018600'!E81+'0611070'!E81+'0611090'!E81+'0611150'!E81+'1011180'!E81+'0611161'!E81+'0611162'!E81+'1011210'!E81+'0611110'!E81</f>
        <v>0</v>
      </c>
      <c r="F81" s="136">
        <f>'0611010'!F82+'0611020'!F81+'0611030'!F81+'0611040'!F81+'1018600'!F81+'0611070'!F81+'0611090'!F81+'0611150'!F81+'1011180'!F81+'0611161'!F81+'0611162'!F81+'1011210'!F81+'0611110'!F81</f>
        <v>0</v>
      </c>
      <c r="G81" s="136">
        <f>'0611010'!G82+'0611020'!G81+'0611030'!G81+'0611040'!G81+'1018600'!G81+'0611070'!G81+'0611090'!G81+'0611150'!G81+'1011180'!G81+'0611161'!G81+'0611162'!G81+'1011210'!G81+'0611110'!G81</f>
        <v>0</v>
      </c>
      <c r="H81" s="136">
        <f>'0611010'!H82+'0611020'!H81+'0611030'!H81+'0611040'!H81+'1018600'!H81+'0611070'!H81+'0611090'!H81+'0611150'!H81+'1011180'!H81+'0611161'!H81+'0611162'!H81+'1011210'!H81+'0611110'!H81</f>
        <v>0</v>
      </c>
      <c r="I81" s="136">
        <f>'0611010'!I82+'0611020'!I81+'0611030'!I81+'0611040'!I81+'1018600'!I81+'0611070'!I81+'0611090'!I81+'0611150'!I81+'1011180'!I81+'0611161'!I81+'0611162'!I81+'1011210'!I81+'0611110'!I81</f>
        <v>0</v>
      </c>
      <c r="J81" s="136">
        <f>'0611010'!J82+'0611020'!J81+'0611030'!J81+'0611040'!J81+'1018600'!J81+'0611070'!J81+'0611090'!J81+'0611150'!J81+'1011180'!J81+'0611161'!J81+'0611162'!J81+'1011210'!J81+'0611110'!J81</f>
        <v>0</v>
      </c>
      <c r="K81" s="136">
        <f>'0611010'!K82+'0611020'!K81+'0611030'!K81+'0611040'!K81+'1018600'!K81+'0611070'!K81+'0611090'!K81+'0611150'!K81+'1011180'!K81+'0611161'!K81+'0611162'!K81+'1011210'!K81+'0611110'!K81</f>
        <v>0</v>
      </c>
      <c r="L81" s="50">
        <v>11</v>
      </c>
      <c r="M81" s="88"/>
    </row>
    <row r="82" spans="1:13" ht="15" customHeight="1">
      <c r="A82" s="38" t="s">
        <v>131</v>
      </c>
      <c r="B82" s="25">
        <v>3142</v>
      </c>
      <c r="C82" s="25">
        <v>480</v>
      </c>
      <c r="D82" s="136"/>
      <c r="E82" s="136">
        <f>'0611010'!E83+'0611020'!E82+'0611030'!E82+'0611040'!E82+'1018600'!E82+'0611070'!E82+'0611090'!E82+'0611150'!E82+'1011180'!E82+'0611161'!E82+'0611162'!E82+'1011210'!E82+'0611110'!E82</f>
        <v>5</v>
      </c>
      <c r="F82" s="136"/>
      <c r="G82" s="136"/>
      <c r="H82" s="136"/>
      <c r="I82" s="136"/>
      <c r="J82" s="136"/>
      <c r="K82" s="136"/>
      <c r="L82" s="51">
        <v>0</v>
      </c>
      <c r="M82" s="88"/>
    </row>
    <row r="83" spans="1:13" ht="20.25" customHeight="1" hidden="1" thickBot="1">
      <c r="A83" s="38"/>
      <c r="B83" s="85"/>
      <c r="C83" s="85"/>
      <c r="D83" s="136">
        <f>'0611010'!D84+'0611020'!D83+'0611030'!D83+'0611040'!D83+'1018600'!D83+'0611070'!D83+'0611090'!D83+'0611150'!D83+'1011180'!D83+'0611161'!D83+'0611162'!D83+'1011210'!D83+'0611110'!D83</f>
        <v>4</v>
      </c>
      <c r="E83" s="136">
        <f>'0611010'!E84+'0611020'!E83+'0611030'!E83+'0611040'!E83+'1018600'!E83+'0611070'!E83+'0611090'!E83+'0611150'!E83+'1011180'!E83+'0611161'!E83+'0611162'!E83+'1011210'!E83+'0611110'!E83</f>
        <v>5</v>
      </c>
      <c r="F83" s="136">
        <f>'0611010'!F84+'0611020'!F83+'0611030'!F83+'0611040'!F83+'1018600'!F83+'0611070'!F83+'0611090'!F83+'0611150'!F83+'1011180'!F83+'0611161'!F83+'0611162'!F83+'1011210'!F83+'0611110'!F83</f>
        <v>5</v>
      </c>
      <c r="G83" s="136">
        <f>'0611010'!G84+'0611020'!G83+'0611030'!G83+'0611040'!G83+'1018600'!G83+'0611070'!G83+'0611090'!G83+'0611150'!G83+'1011180'!G83+'0611161'!G83+'0611162'!G83+'1011210'!G83+'0611110'!G83</f>
        <v>7</v>
      </c>
      <c r="H83" s="136">
        <f>'0611010'!H84+'0611020'!H83+'0611030'!H83+'0611040'!H83+'1018600'!H83+'0611070'!H83+'0611090'!H83+'0611150'!H83+'1011180'!H83+'0611161'!H83+'0611162'!H83+'1011210'!H83+'0611110'!H83</f>
        <v>8</v>
      </c>
      <c r="I83" s="136">
        <f>'0611010'!I84+'0611020'!I83+'0611030'!I83+'0611040'!I83+'1018600'!I83+'0611070'!I83+'0611090'!I83+'0611150'!I83+'1011180'!I83+'0611161'!I83+'0611162'!I83+'1011210'!I83+'0611110'!I83</f>
        <v>9</v>
      </c>
      <c r="J83" s="136" t="e">
        <f>'0611010'!J84+'0611020'!J83+'0611030'!J83+'0611040'!J83+'1018600'!J83+'0611070'!J83+'0611090'!J83+'0611150'!J83+'1011180'!J83+'0611161'!J83+'0611162'!J83+'1011210'!J83+'0611110'!J83</f>
        <v>#VALUE!</v>
      </c>
      <c r="K83" s="136">
        <f>'0611010'!K84+'0611020'!K83+'0611030'!K83+'0611040'!K83+'1018600'!K83+'0611070'!K83+'0611090'!K83+'0611150'!K83+'1011180'!K83+'0611161'!K83+'0611162'!K83+'1011210'!K83+'0611110'!K83</f>
        <v>11</v>
      </c>
      <c r="L83" s="51">
        <v>0</v>
      </c>
      <c r="M83" s="88"/>
    </row>
    <row r="84" spans="1:14" ht="15.75" customHeight="1" hidden="1" thickTop="1">
      <c r="A84" s="38"/>
      <c r="B84" s="85"/>
      <c r="C84" s="85"/>
      <c r="D84" s="136">
        <f>'0611010'!D85+'0611020'!D84+'0611030'!D84+'0611040'!D84+'1018600'!D84+'0611070'!D84+'0611090'!D84+'0611150'!D84+'1011180'!D84+'0611161'!D84+'0611162'!D84+'1011210'!D84+'0611110'!D84</f>
        <v>0</v>
      </c>
      <c r="E84" s="136">
        <f>'0611010'!E85+'0611020'!E84+'0611030'!E84+'0611040'!E84+'1018600'!E84+'0611070'!E84+'0611090'!E84+'0611150'!E84+'1011180'!E84+'0611161'!E84+'0611162'!E84+'1011210'!E84+'0611110'!E84</f>
        <v>5</v>
      </c>
      <c r="F84" s="136">
        <f>'0611010'!F85+'0611020'!F84+'0611030'!F84+'0611040'!F84+'1018600'!F84+'0611070'!F84+'0611090'!F84+'0611150'!F84+'1011180'!F84+'0611161'!F84+'0611162'!F84+'1011210'!F84+'0611110'!F84</f>
        <v>0</v>
      </c>
      <c r="G84" s="136">
        <f>'0611010'!G85+'0611020'!G84+'0611030'!G84+'0611040'!G84+'1018600'!G84+'0611070'!G84+'0611090'!G84+'0611150'!G84+'1011180'!G84+'0611161'!G84+'0611162'!G84+'1011210'!G84+'0611110'!G84</f>
        <v>0</v>
      </c>
      <c r="H84" s="136">
        <f>'0611010'!H85+'0611020'!H84+'0611030'!H84+'0611040'!H84+'1018600'!H84+'0611070'!H84+'0611090'!H84+'0611150'!H84+'1011180'!H84+'0611161'!H84+'0611162'!H84+'1011210'!H84+'0611110'!H84</f>
        <v>0</v>
      </c>
      <c r="I84" s="136">
        <f>'0611010'!I85+'0611020'!I84+'0611030'!I84+'0611040'!I84+'1018600'!I84+'0611070'!I84+'0611090'!I84+'0611150'!I84+'1011180'!I84+'0611161'!I84+'0611162'!I84+'1011210'!I84+'0611110'!I84</f>
        <v>0</v>
      </c>
      <c r="J84" s="136">
        <f>'0611010'!J85+'0611020'!J84+'0611030'!J84+'0611040'!J84+'1018600'!J84+'0611070'!J84+'0611090'!J84+'0611150'!J84+'1011180'!J84+'0611161'!J84+'0611162'!J84+'1011210'!J84+'0611110'!J84</f>
        <v>0</v>
      </c>
      <c r="K84" s="136">
        <f>'0611010'!K85+'0611020'!K84+'0611030'!K84+'0611040'!K84+'1018600'!K84+'0611070'!K84+'0611090'!K84+'0611150'!K84+'1011180'!K84+'0611161'!K84+'0611162'!K84+'1011210'!K84+'0611110'!K84</f>
        <v>0</v>
      </c>
      <c r="L84" s="51">
        <v>0</v>
      </c>
      <c r="M84" s="88"/>
      <c r="N84" s="6"/>
    </row>
    <row r="85" spans="1:14" ht="19.5" customHeight="1" hidden="1">
      <c r="A85" s="38"/>
      <c r="B85" s="85"/>
      <c r="C85" s="85"/>
      <c r="D85" s="136">
        <f>'0611010'!D86+'0611020'!D85+'0611030'!D85+'0611040'!D85+'1018600'!D85+'0611070'!D85+'0611090'!D85+'0611150'!D85+'1011180'!D85+'0611161'!D85+'0611162'!D85+'1011210'!D85+'0611110'!D85</f>
        <v>0</v>
      </c>
      <c r="E85" s="136">
        <f>'0611010'!E86+'0611020'!E85+'0611030'!E85+'0611040'!E85+'1018600'!E85+'0611070'!E85+'0611090'!E85+'0611150'!E85+'1011180'!E85+'0611161'!E85+'0611162'!E85+'1011210'!E85+'0611110'!E85</f>
        <v>0</v>
      </c>
      <c r="F85" s="136">
        <f>'0611010'!F86+'0611020'!F85+'0611030'!F85+'0611040'!F85+'1018600'!F85+'0611070'!F85+'0611090'!F85+'0611150'!F85+'1011180'!F85+'0611161'!F85+'0611162'!F85+'1011210'!F85+'0611110'!F85</f>
        <v>0</v>
      </c>
      <c r="G85" s="136">
        <f>'0611010'!G86+'0611020'!G85+'0611030'!G85+'0611040'!G85+'1018600'!G85+'0611070'!G85+'0611090'!G85+'0611150'!G85+'1011180'!G85+'0611161'!G85+'0611162'!G85+'1011210'!G85+'0611110'!G85</f>
        <v>0</v>
      </c>
      <c r="H85" s="136">
        <f>'0611010'!H86+'0611020'!H85+'0611030'!H85+'0611040'!H85+'1018600'!H85+'0611070'!H85+'0611090'!H85+'0611150'!H85+'1011180'!H85+'0611161'!H85+'0611162'!H85+'1011210'!H85+'0611110'!H85</f>
        <v>0</v>
      </c>
      <c r="I85" s="136">
        <f>'0611010'!I86+'0611020'!I85+'0611030'!I85+'0611040'!I85+'1018600'!I85+'0611070'!I85+'0611090'!I85+'0611150'!I85+'1011180'!I85+'0611161'!I85+'0611162'!I85+'1011210'!I85+'0611110'!I85</f>
        <v>0</v>
      </c>
      <c r="J85" s="136">
        <f>'0611010'!J86+'0611020'!J85+'0611030'!J85+'0611040'!J85+'1018600'!J85+'0611070'!J85+'0611090'!J85+'0611150'!J85+'1011180'!J85+'0611161'!J85+'0611162'!J85+'1011210'!J85+'0611110'!J85</f>
        <v>0</v>
      </c>
      <c r="K85" s="136">
        <f>'0611010'!K86+'0611020'!K85+'0611030'!K85+'0611040'!K85+'1018600'!K85+'0611070'!K85+'0611090'!K85+'0611150'!K85+'1011180'!K85+'0611161'!K85+'0611162'!K85+'1011210'!K85+'0611110'!K85</f>
        <v>0</v>
      </c>
      <c r="L85" s="51">
        <v>0</v>
      </c>
      <c r="M85" s="88"/>
      <c r="N85" s="3"/>
    </row>
    <row r="86" spans="1:14" ht="18" customHeight="1" hidden="1">
      <c r="A86" s="38"/>
      <c r="B86" s="85"/>
      <c r="C86" s="85"/>
      <c r="D86" s="136">
        <f>'0611010'!D87+'0611020'!D86+'0611030'!D86+'0611040'!D86+'1018600'!D86+'0611070'!D86+'0611090'!D86+'0611150'!D86+'1011180'!D86+'0611161'!D86+'0611162'!D86+'1011210'!D86+'0611110'!D86</f>
        <v>4</v>
      </c>
      <c r="E86" s="136">
        <f>'0611010'!E87+'0611020'!E86+'0611030'!E86+'0611040'!E86+'1018600'!E86+'0611070'!E86+'0611090'!E86+'0611150'!E86+'1011180'!E86+'0611161'!E86+'0611162'!E86+'1011210'!E86+'0611110'!E86</f>
        <v>4</v>
      </c>
      <c r="F86" s="136">
        <f>'0611010'!F87+'0611020'!F86+'0611030'!F86+'0611040'!F86+'1018600'!F86+'0611070'!F86+'0611090'!F86+'0611150'!F86+'1011180'!F86+'0611161'!F86+'0611162'!F86+'1011210'!F86+'0611110'!F86</f>
        <v>4</v>
      </c>
      <c r="G86" s="136">
        <f>'0611010'!G87+'0611020'!G86+'0611030'!G86+'0611040'!G86+'1018600'!G86+'0611070'!G86+'0611090'!G86+'0611150'!G86+'1011180'!G86+'0611161'!G86+'0611162'!G86+'1011210'!G86+'0611110'!G86</f>
        <v>4</v>
      </c>
      <c r="H86" s="136">
        <f>'0611010'!H87+'0611020'!H86+'0611030'!H86+'0611040'!H86+'1018600'!H86+'0611070'!H86+'0611090'!H86+'0611150'!H86+'1011180'!H86+'0611161'!H86+'0611162'!H86+'1011210'!H86+'0611110'!H86</f>
        <v>4</v>
      </c>
      <c r="I86" s="136">
        <f>'0611010'!I87+'0611020'!I86+'0611030'!I86+'0611040'!I86+'1018600'!I86+'0611070'!I86+'0611090'!I86+'0611150'!I86+'1011180'!I86+'0611161'!I86+'0611162'!I86+'1011210'!I86+'0611110'!I86</f>
        <v>4</v>
      </c>
      <c r="J86" s="136">
        <f>'0611010'!J87+'0611020'!J86+'0611030'!J86+'0611040'!J86+'1018600'!J86+'0611070'!J86+'0611090'!J86+'0611150'!J86+'1011180'!J86+'0611161'!J86+'0611162'!J86+'1011210'!J86+'0611110'!J86</f>
        <v>4</v>
      </c>
      <c r="K86" s="136">
        <f>'0611010'!K87+'0611020'!K86+'0611030'!K86+'0611040'!K86+'1018600'!K86+'0611070'!K86+'0611090'!K86+'0611150'!K86+'1011180'!K86+'0611161'!K86+'0611162'!K86+'1011210'!K86+'0611110'!K86</f>
        <v>4</v>
      </c>
      <c r="L86" s="49">
        <v>0</v>
      </c>
      <c r="M86" s="88"/>
      <c r="N86" s="3"/>
    </row>
    <row r="87" spans="1:14" ht="15.75" customHeight="1" hidden="1">
      <c r="A87" s="33">
        <v>1</v>
      </c>
      <c r="B87" s="25">
        <v>2</v>
      </c>
      <c r="C87" s="25"/>
      <c r="D87" s="136">
        <f>'0611010'!D88+'0611020'!D87+'0611030'!D87+'0611040'!D87+'1018600'!D87+'0611070'!D87+'0611090'!D87+'0611150'!D87+'1011180'!D87+'0611161'!D87+'0611162'!D87+'1011210'!D87+'0611110'!D87</f>
        <v>0</v>
      </c>
      <c r="E87" s="136">
        <f>'0611010'!E88+'0611020'!E87+'0611030'!E87+'0611040'!E87+'1018600'!E87+'0611070'!E87+'0611090'!E87+'0611150'!E87+'1011180'!E87+'0611161'!E87+'0611162'!E87+'1011210'!E87+'0611110'!E87</f>
        <v>0</v>
      </c>
      <c r="F87" s="136">
        <f>'0611010'!F88+'0611020'!F87+'0611030'!F87+'0611040'!F87+'1018600'!F87+'0611070'!F87+'0611090'!F87+'0611150'!F87+'1011180'!F87+'0611161'!F87+'0611162'!F87+'1011210'!F87+'0611110'!F87</f>
        <v>0</v>
      </c>
      <c r="G87" s="136">
        <f>'0611010'!G88+'0611020'!G87+'0611030'!G87+'0611040'!G87+'1018600'!G87+'0611070'!G87+'0611090'!G87+'0611150'!G87+'1011180'!G87+'0611161'!G87+'0611162'!G87+'1011210'!G87+'0611110'!G87</f>
        <v>0</v>
      </c>
      <c r="H87" s="136">
        <f>'0611010'!H88+'0611020'!H87+'0611030'!H87+'0611040'!H87+'1018600'!H87+'0611070'!H87+'0611090'!H87+'0611150'!H87+'1011180'!H87+'0611161'!H87+'0611162'!H87+'1011210'!H87+'0611110'!H87</f>
        <v>0</v>
      </c>
      <c r="I87" s="136">
        <f>'0611010'!I88+'0611020'!I87+'0611030'!I87+'0611040'!I87+'1018600'!I87+'0611070'!I87+'0611090'!I87+'0611150'!I87+'1011180'!I87+'0611161'!I87+'0611162'!I87+'1011210'!I87+'0611110'!I87</f>
        <v>0</v>
      </c>
      <c r="J87" s="136">
        <f>'0611010'!J88+'0611020'!J87+'0611030'!J87+'0611040'!J87+'1018600'!J87+'0611070'!J87+'0611090'!J87+'0611150'!J87+'1011180'!J87+'0611161'!J87+'0611162'!J87+'1011210'!J87+'0611110'!J87</f>
        <v>0</v>
      </c>
      <c r="K87" s="136">
        <f>'0611010'!K88+'0611020'!K87+'0611030'!K87+'0611040'!K87+'1018600'!K87+'0611070'!K87+'0611090'!K87+'0611150'!K87+'1011180'!K87+'0611161'!K87+'0611162'!K87+'1011210'!K87+'0611110'!K87</f>
        <v>0</v>
      </c>
      <c r="L87" s="49">
        <v>0</v>
      </c>
      <c r="M87" s="88"/>
      <c r="N87" s="3"/>
    </row>
    <row r="88" spans="1:14" ht="16.5" customHeight="1">
      <c r="A88" s="40" t="s">
        <v>62</v>
      </c>
      <c r="B88" s="25">
        <v>3143</v>
      </c>
      <c r="C88" s="25">
        <v>490</v>
      </c>
      <c r="D88" s="136">
        <f>'0611010'!D89+'0611020'!D88+'0611030'!D88+'0611040'!D88+'1018600'!D88+'0611070'!D88+'0611090'!D88+'0611150'!D88+'1011180'!D88+'0611161'!D88+'0611162'!D88+'1011210'!D88+'0611110'!D88</f>
        <v>0</v>
      </c>
      <c r="E88" s="136">
        <f>'0611010'!E89+'0611020'!E88+'0611030'!E88+'0611040'!E88+'1018600'!E88+'0611070'!E88+'0611090'!E88+'0611150'!E88+'1011180'!E88+'0611161'!E88+'0611162'!E88+'1011210'!E88+'0611110'!E88</f>
        <v>0</v>
      </c>
      <c r="F88" s="136">
        <f>'0611010'!F89+'0611020'!F88+'0611030'!F88+'0611040'!F88+'1018600'!F88+'0611070'!F88+'0611090'!F88+'0611150'!F88+'1011180'!F88+'0611161'!F88+'0611162'!F88+'1011210'!F88+'0611110'!F88</f>
        <v>0</v>
      </c>
      <c r="G88" s="136">
        <f>'0611010'!G89+'0611020'!G88+'0611030'!G88+'0611040'!G88+'1018600'!G88+'0611070'!G88+'0611090'!G88+'0611150'!G88+'1011180'!G88+'0611161'!G88+'0611162'!G88+'1011210'!G88+'0611110'!G88</f>
        <v>0</v>
      </c>
      <c r="H88" s="136">
        <f>'0611010'!H89+'0611020'!H88+'0611030'!H88+'0611040'!H88+'1018600'!H88+'0611070'!H88+'0611090'!H88+'0611150'!H88+'1011180'!H88+'0611161'!H88+'0611162'!H88+'1011210'!H88+'0611110'!H88</f>
        <v>0</v>
      </c>
      <c r="I88" s="136">
        <f>'0611010'!I89+'0611020'!I88+'0611030'!I88+'0611040'!I88+'1018600'!I88+'0611070'!I88+'0611090'!I88+'0611150'!I88+'1011180'!I88+'0611161'!I88+'0611162'!I88+'1011210'!I88+'0611110'!I88</f>
        <v>0</v>
      </c>
      <c r="J88" s="136">
        <f>'0611010'!J89+'0611020'!J88+'0611030'!J88+'0611040'!J88+'1018600'!J88+'0611070'!J88+'0611090'!J88+'0611150'!J88+'1011180'!J88+'0611161'!J88+'0611162'!J88+'1011210'!J88+'0611110'!J88</f>
        <v>0</v>
      </c>
      <c r="K88" s="136">
        <f>'0611010'!K89+'0611020'!K88+'0611030'!K88+'0611040'!K88+'1018600'!K88+'0611070'!K88+'0611090'!K88+'0611150'!K88+'1011180'!K88+'0611161'!K88+'0611162'!K88+'1011210'!K88+'0611110'!K88</f>
        <v>0</v>
      </c>
      <c r="L88" s="61">
        <f>SUM(L89,L106)</f>
        <v>0</v>
      </c>
      <c r="M88" s="88"/>
      <c r="N88" s="3"/>
    </row>
    <row r="89" spans="1:14" ht="15">
      <c r="A89" s="120" t="s">
        <v>44</v>
      </c>
      <c r="B89" s="107">
        <v>3150</v>
      </c>
      <c r="C89" s="107">
        <v>500</v>
      </c>
      <c r="D89" s="136">
        <f>'0611010'!D90+'0611020'!D89+'0611030'!D89+'0611040'!D89+'1018600'!D89+'0611070'!D89+'0611090'!D89+'0611150'!D89+'1011180'!D89+'0611161'!D89+'0611162'!D89+'1011210'!D89+'0611110'!D89</f>
        <v>0</v>
      </c>
      <c r="E89" s="136">
        <f>'0611010'!E90+'0611020'!E89+'0611030'!E89+'0611040'!E89+'1018600'!E89+'0611070'!E89+'0611090'!E89+'0611150'!E89+'1011180'!E89+'0611161'!E89+'0611162'!E89+'1011210'!E89+'0611110'!E89</f>
        <v>0</v>
      </c>
      <c r="F89" s="136">
        <f>'0611010'!F90+'0611020'!F89+'0611030'!F89+'0611040'!F89+'1018600'!F89+'0611070'!F89+'0611090'!F89+'0611150'!F89+'1011180'!F89+'0611161'!F89+'0611162'!F89+'1011210'!F89+'0611110'!F89</f>
        <v>0</v>
      </c>
      <c r="G89" s="136">
        <f>'0611010'!G90+'0611020'!G89+'0611030'!G89+'0611040'!G89+'1018600'!G89+'0611070'!G89+'0611090'!G89+'0611150'!G89+'1011180'!G89+'0611161'!G89+'0611162'!G89+'1011210'!G89+'0611110'!G89</f>
        <v>0</v>
      </c>
      <c r="H89" s="136">
        <f>'0611010'!H90+'0611020'!H89+'0611030'!H89+'0611040'!H89+'1018600'!H89+'0611070'!H89+'0611090'!H89+'0611150'!H89+'1011180'!H89+'0611161'!H89+'0611162'!H89+'1011210'!H89+'0611110'!H89</f>
        <v>0</v>
      </c>
      <c r="I89" s="136">
        <f>'0611010'!I90+'0611020'!I89+'0611030'!I89+'0611040'!I89+'1018600'!I89+'0611070'!I89+'0611090'!I89+'0611150'!I89+'1011180'!I89+'0611161'!I89+'0611162'!I89+'1011210'!I89+'0611110'!I89</f>
        <v>0</v>
      </c>
      <c r="J89" s="136">
        <f>'0611010'!J90+'0611020'!J89+'0611030'!J89+'0611040'!J89+'1018600'!J89+'0611070'!J89+'0611090'!J89+'0611150'!J89+'1011180'!J89+'0611161'!J89+'0611162'!J89+'1011210'!J89+'0611110'!J89</f>
        <v>0</v>
      </c>
      <c r="K89" s="136">
        <f>'0611010'!K90+'0611020'!K89+'0611030'!K89+'0611040'!K89+'1018600'!K89+'0611070'!K89+'0611090'!K89+'0611150'!K89+'1011180'!K89+'0611161'!K89+'0611162'!K89+'1011210'!K89+'0611110'!K89</f>
        <v>0</v>
      </c>
      <c r="L89" s="61">
        <f>SUM(L90,L97)</f>
        <v>0</v>
      </c>
      <c r="M89" s="88"/>
      <c r="N89" s="3"/>
    </row>
    <row r="90" spans="1:14" s="1" customFormat="1" ht="15">
      <c r="A90" s="120" t="s">
        <v>63</v>
      </c>
      <c r="B90" s="107">
        <v>3160</v>
      </c>
      <c r="C90" s="107">
        <v>510</v>
      </c>
      <c r="D90" s="136">
        <f>'0611010'!D91+'0611020'!D90+'0611030'!D90+'0611040'!D90+'1018600'!D90+'0611070'!D90+'0611090'!D90+'0611150'!D90+'1011180'!D90+'0611161'!D90+'0611162'!D90+'1011210'!D90+'0611110'!D90</f>
        <v>0</v>
      </c>
      <c r="E90" s="136">
        <f>'0611010'!E91+'0611020'!E90+'0611030'!E90+'0611040'!E90+'1018600'!E90+'0611070'!E90+'0611090'!E90+'0611150'!E90+'1011180'!E90+'0611161'!E90+'0611162'!E90+'1011210'!E90+'0611110'!E90</f>
        <v>0</v>
      </c>
      <c r="F90" s="136">
        <f>'0611010'!F91+'0611020'!F90+'0611030'!F90+'0611040'!F90+'1018600'!F90+'0611070'!F90+'0611090'!F90+'0611150'!F90+'1011180'!F90+'0611161'!F90+'0611162'!F90+'1011210'!F90+'0611110'!F90</f>
        <v>0</v>
      </c>
      <c r="G90" s="136">
        <f>'0611010'!G91+'0611020'!G90+'0611030'!G90+'0611040'!G90+'1018600'!G90+'0611070'!G90+'0611090'!G90+'0611150'!G90+'1011180'!G90+'0611161'!G90+'0611162'!G90+'1011210'!G90+'0611110'!G90</f>
        <v>0</v>
      </c>
      <c r="H90" s="136">
        <f>'0611010'!H91+'0611020'!H90+'0611030'!H90+'0611040'!H90+'1018600'!H90+'0611070'!H90+'0611090'!H90+'0611150'!H90+'1011180'!H90+'0611161'!H90+'0611162'!H90+'1011210'!H90+'0611110'!H90</f>
        <v>0</v>
      </c>
      <c r="I90" s="136">
        <f>'0611010'!I91+'0611020'!I90+'0611030'!I90+'0611040'!I90+'1018600'!I90+'0611070'!I90+'0611090'!I90+'0611150'!I90+'1011180'!I90+'0611161'!I90+'0611162'!I90+'1011210'!I90+'0611110'!I90</f>
        <v>0</v>
      </c>
      <c r="J90" s="136">
        <f>'0611010'!J91+'0611020'!J90+'0611030'!J90+'0611040'!J90+'1018600'!J90+'0611070'!J90+'0611090'!J90+'0611150'!J90+'1011180'!J90+'0611161'!J90+'0611162'!J90+'1011210'!J90+'0611110'!J90</f>
        <v>0</v>
      </c>
      <c r="K90" s="136">
        <f>'0611010'!K91+'0611020'!K90+'0611030'!K90+'0611040'!K90+'1018600'!K90+'0611070'!K90+'0611090'!K90+'0611150'!K90+'1011180'!K90+'0611161'!K90+'0611162'!K90+'1011210'!K90+'0611110'!K90</f>
        <v>0</v>
      </c>
      <c r="L90" s="62">
        <f>SUM(L91:L96)</f>
        <v>0</v>
      </c>
      <c r="M90" s="88"/>
      <c r="N90" s="12"/>
    </row>
    <row r="91" spans="1:14" s="1" customFormat="1" ht="15.75">
      <c r="A91" s="121" t="s">
        <v>28</v>
      </c>
      <c r="B91" s="105">
        <v>3200</v>
      </c>
      <c r="C91" s="105">
        <v>520</v>
      </c>
      <c r="D91" s="136">
        <f>'0611010'!D92+'0611020'!D91+'0611030'!D91+'0611040'!D91+'1018600'!D91+'0611070'!D91+'0611090'!D91+'0611150'!D91+'1011180'!D91+'0611161'!D91+'0611162'!D91+'1011210'!D91+'0611110'!D91</f>
        <v>0</v>
      </c>
      <c r="E91" s="136">
        <f>'0611010'!E92+'0611020'!E91+'0611030'!E91+'0611040'!E91+'1018600'!E91+'0611070'!E91+'0611090'!E91+'0611150'!E91+'1011180'!E91+'0611161'!E91+'0611162'!E91+'1011210'!E91+'0611110'!E91</f>
        <v>0</v>
      </c>
      <c r="F91" s="136">
        <f>'0611010'!F92+'0611020'!F91+'0611030'!F91+'0611040'!F91+'1018600'!F91+'0611070'!F91+'0611090'!F91+'0611150'!F91+'1011180'!F91+'0611161'!F91+'0611162'!F91+'1011210'!F91+'0611110'!F91</f>
        <v>0</v>
      </c>
      <c r="G91" s="136">
        <f>'0611010'!G92+'0611020'!G91+'0611030'!G91+'0611040'!G91+'1018600'!G91+'0611070'!G91+'0611090'!G91+'0611150'!G91+'1011180'!G91+'0611161'!G91+'0611162'!G91+'1011210'!G91+'0611110'!G91</f>
        <v>0</v>
      </c>
      <c r="H91" s="136">
        <f>'0611010'!H92+'0611020'!H91+'0611030'!H91+'0611040'!H91+'1018600'!H91+'0611070'!H91+'0611090'!H91+'0611150'!H91+'1011180'!H91+'0611161'!H91+'0611162'!H91+'1011210'!H91+'0611110'!H91</f>
        <v>0</v>
      </c>
      <c r="I91" s="136">
        <f>'0611010'!I92+'0611020'!I91+'0611030'!I91+'0611040'!I91+'1018600'!I91+'0611070'!I91+'0611090'!I91+'0611150'!I91+'1011180'!I91+'0611161'!I91+'0611162'!I91+'1011210'!I91+'0611110'!I91</f>
        <v>0</v>
      </c>
      <c r="J91" s="136">
        <f>'0611010'!J92+'0611020'!J91+'0611030'!J91+'0611040'!J91+'1018600'!J91+'0611070'!J91+'0611090'!J91+'0611150'!J91+'1011180'!J91+'0611161'!J91+'0611162'!J91+'1011210'!J91+'0611110'!J91</f>
        <v>0</v>
      </c>
      <c r="K91" s="136">
        <f>'0611010'!K92+'0611020'!K91+'0611030'!K91+'0611040'!K91+'1018600'!K91+'0611070'!K91+'0611090'!K91+'0611150'!K91+'1011180'!K91+'0611161'!K91+'0611162'!K91+'1011210'!K91+'0611110'!K91</f>
        <v>0</v>
      </c>
      <c r="L91" s="58">
        <f>SUM(L94,L109)</f>
        <v>0</v>
      </c>
      <c r="M91" s="12"/>
      <c r="N91" s="12"/>
    </row>
    <row r="92" spans="1:14" s="1" customFormat="1" ht="29.25">
      <c r="A92" s="120" t="s">
        <v>64</v>
      </c>
      <c r="B92" s="107">
        <v>3210</v>
      </c>
      <c r="C92" s="107">
        <v>530</v>
      </c>
      <c r="D92" s="136">
        <f>'0611010'!D93+'0611020'!D92+'0611030'!D92+'0611040'!D92+'1018600'!D92+'0611070'!D92+'0611090'!D92+'0611150'!D92+'1011180'!D92+'0611161'!D92+'0611162'!D92+'1011210'!D92+'0611110'!D92</f>
        <v>0</v>
      </c>
      <c r="E92" s="136">
        <f>'0611010'!E93+'0611020'!E92+'0611030'!E92+'0611040'!E92+'1018600'!E92+'0611070'!E92+'0611090'!E92+'0611150'!E92+'1011180'!E92+'0611161'!E92+'0611162'!E92+'1011210'!E92+'0611110'!E92</f>
        <v>0</v>
      </c>
      <c r="F92" s="136">
        <f>'0611010'!F93+'0611020'!F92+'0611030'!F92+'0611040'!F92+'1018600'!F92+'0611070'!F92+'0611090'!F92+'0611150'!F92+'1011180'!F92+'0611161'!F92+'0611162'!F92+'1011210'!F92+'0611110'!F92</f>
        <v>0</v>
      </c>
      <c r="G92" s="136">
        <f>'0611010'!G93+'0611020'!G92+'0611030'!G92+'0611040'!G92+'1018600'!G92+'0611070'!G92+'0611090'!G92+'0611150'!G92+'1011180'!G92+'0611161'!G92+'0611162'!G92+'1011210'!G92+'0611110'!G92</f>
        <v>0</v>
      </c>
      <c r="H92" s="136">
        <f>'0611010'!H93+'0611020'!H92+'0611030'!H92+'0611040'!H92+'1018600'!H92+'0611070'!H92+'0611090'!H92+'0611150'!H92+'1011180'!H92+'0611161'!H92+'0611162'!H92+'1011210'!H92+'0611110'!H92</f>
        <v>0</v>
      </c>
      <c r="I92" s="136">
        <f>'0611010'!I93+'0611020'!I92+'0611030'!I92+'0611040'!I92+'1018600'!I92+'0611070'!I92+'0611090'!I92+'0611150'!I92+'1011180'!I92+'0611161'!I92+'0611162'!I92+'1011210'!I92+'0611110'!I92</f>
        <v>0</v>
      </c>
      <c r="J92" s="136">
        <f>'0611010'!J93+'0611020'!J92+'0611030'!J92+'0611040'!J92+'1018600'!J92+'0611070'!J92+'0611090'!J92+'0611150'!J92+'1011180'!J92+'0611161'!J92+'0611162'!J92+'1011210'!J92+'0611110'!J92</f>
        <v>0</v>
      </c>
      <c r="K92" s="136">
        <f>'0611010'!K93+'0611020'!K92+'0611030'!K92+'0611040'!K92+'1018600'!K92+'0611070'!K92+'0611090'!K92+'0611150'!K92+'1011180'!K92+'0611161'!K92+'0611162'!K92+'1011210'!K92+'0611110'!K92</f>
        <v>0</v>
      </c>
      <c r="L92" s="58"/>
      <c r="M92" s="12"/>
      <c r="N92" s="12"/>
    </row>
    <row r="93" spans="1:14" s="1" customFormat="1" ht="28.5" customHeight="1">
      <c r="A93" s="122" t="s">
        <v>43</v>
      </c>
      <c r="B93" s="107">
        <v>3220</v>
      </c>
      <c r="C93" s="107">
        <v>540</v>
      </c>
      <c r="D93" s="136">
        <f>'0611010'!D94+'0611020'!D93+'0611030'!D93+'0611040'!D93+'1018600'!D93+'0611070'!D93+'0611090'!D93+'0611150'!D93+'1011180'!D93+'0611161'!D93+'0611162'!D93+'1011210'!D93+'0611110'!D93</f>
        <v>0</v>
      </c>
      <c r="E93" s="136">
        <f>'0611010'!E94+'0611020'!E93+'0611030'!E93+'0611040'!E93+'1018600'!E93+'0611070'!E93+'0611090'!E93+'0611150'!E93+'1011180'!E93+'0611161'!E93+'0611162'!E93+'1011210'!E93+'0611110'!E93</f>
        <v>0</v>
      </c>
      <c r="F93" s="136">
        <f>'0611010'!F94+'0611020'!F93+'0611030'!F93+'0611040'!F93+'1018600'!F93+'0611070'!F93+'0611090'!F93+'0611150'!F93+'1011180'!F93+'0611161'!F93+'0611162'!F93+'1011210'!F93+'0611110'!F93</f>
        <v>0</v>
      </c>
      <c r="G93" s="136">
        <f>'0611010'!G94+'0611020'!G93+'0611030'!G93+'0611040'!G93+'1018600'!G93+'0611070'!G93+'0611090'!G93+'0611150'!G93+'1011180'!G93+'0611161'!G93+'0611162'!G93+'1011210'!G93+'0611110'!G93</f>
        <v>0</v>
      </c>
      <c r="H93" s="136">
        <f>'0611010'!H94+'0611020'!H93+'0611030'!H93+'0611040'!H93+'1018600'!H93+'0611070'!H93+'0611090'!H93+'0611150'!H93+'1011180'!H93+'0611161'!H93+'0611162'!H93+'1011210'!H93+'0611110'!H93</f>
        <v>0</v>
      </c>
      <c r="I93" s="136">
        <f>'0611010'!I94+'0611020'!I93+'0611030'!I93+'0611040'!I93+'1018600'!I93+'0611070'!I93+'0611090'!I93+'0611150'!I93+'1011180'!I93+'0611161'!I93+'0611162'!I93+'1011210'!I93+'0611110'!I93</f>
        <v>0</v>
      </c>
      <c r="J93" s="136">
        <f>'0611010'!J94+'0611020'!J93+'0611030'!J93+'0611040'!J93+'1018600'!J93+'0611070'!J93+'0611090'!J93+'0611150'!J93+'1011180'!J93+'0611161'!J93+'0611162'!J93+'1011210'!J93+'0611110'!J93</f>
        <v>0</v>
      </c>
      <c r="K93" s="136">
        <f>'0611010'!K94+'0611020'!K93+'0611030'!K93+'0611040'!K93+'1018600'!K93+'0611070'!K93+'0611090'!K93+'0611150'!K93+'1011180'!K93+'0611161'!K93+'0611162'!K93+'1011210'!K93+'0611110'!K93</f>
        <v>0</v>
      </c>
      <c r="L93" s="58"/>
      <c r="M93" s="12"/>
      <c r="N93" s="12"/>
    </row>
    <row r="94" spans="1:14" s="14" customFormat="1" ht="28.5">
      <c r="A94" s="122" t="s">
        <v>132</v>
      </c>
      <c r="B94" s="107">
        <v>3230</v>
      </c>
      <c r="C94" s="107">
        <v>550</v>
      </c>
      <c r="D94" s="136">
        <f>'0611010'!D95+'0611020'!D94+'0611030'!D94+'0611040'!D94+'1018600'!D94+'0611070'!D94+'0611090'!D94+'0611150'!D94+'1011180'!D94+'0611161'!D94+'0611162'!D94+'1011210'!D94+'0611110'!D94</f>
        <v>0</v>
      </c>
      <c r="E94" s="136">
        <f>'0611010'!E95+'0611020'!E94+'0611030'!E94+'0611040'!E94+'1018600'!E94+'0611070'!E94+'0611090'!E94+'0611150'!E94+'1011180'!E94+'0611161'!E94+'0611162'!E94+'1011210'!E94+'0611110'!E94</f>
        <v>0</v>
      </c>
      <c r="F94" s="136">
        <f>'0611010'!F95+'0611020'!F94+'0611030'!F94+'0611040'!F94+'1018600'!F94+'0611070'!F94+'0611090'!F94+'0611150'!F94+'1011180'!F94+'0611161'!F94+'0611162'!F94+'1011210'!F94+'0611110'!F94</f>
        <v>0</v>
      </c>
      <c r="G94" s="136">
        <f>'0611010'!G95+'0611020'!G94+'0611030'!G94+'0611040'!G94+'1018600'!G94+'0611070'!G94+'0611090'!G94+'0611150'!G94+'1011180'!G94+'0611161'!G94+'0611162'!G94+'1011210'!G94+'0611110'!G94</f>
        <v>0</v>
      </c>
      <c r="H94" s="136">
        <f>'0611010'!H95+'0611020'!H94+'0611030'!H94+'0611040'!H94+'1018600'!H94+'0611070'!H94+'0611090'!H94+'0611150'!H94+'1011180'!H94+'0611161'!H94+'0611162'!H94+'1011210'!H94+'0611110'!H94</f>
        <v>0</v>
      </c>
      <c r="I94" s="136">
        <f>'0611010'!I95+'0611020'!I94+'0611030'!I94+'0611040'!I94+'1018600'!I94+'0611070'!I94+'0611090'!I94+'0611150'!I94+'1011180'!I94+'0611161'!I94+'0611162'!I94+'1011210'!I94+'0611110'!I94</f>
        <v>0</v>
      </c>
      <c r="J94" s="136">
        <f>'0611010'!J95+'0611020'!J94+'0611030'!J94+'0611040'!J94+'1018600'!J94+'0611070'!J94+'0611090'!J94+'0611150'!J94+'1011180'!J94+'0611161'!J94+'0611162'!J94+'1011210'!J94+'0611110'!J94</f>
        <v>0</v>
      </c>
      <c r="K94" s="136">
        <f>'0611010'!K95+'0611020'!K94+'0611030'!K94+'0611040'!K94+'1018600'!K94+'0611070'!K94+'0611090'!K94+'0611150'!K94+'1011180'!K94+'0611161'!K94+'0611162'!K94+'1011210'!K94+'0611110'!K94</f>
        <v>0</v>
      </c>
      <c r="L94" s="51">
        <v>0</v>
      </c>
      <c r="M94" s="13"/>
      <c r="N94" s="13"/>
    </row>
    <row r="95" spans="1:14" s="14" customFormat="1" ht="15">
      <c r="A95" s="122" t="s">
        <v>65</v>
      </c>
      <c r="B95" s="107">
        <v>3240</v>
      </c>
      <c r="C95" s="107">
        <v>560</v>
      </c>
      <c r="D95" s="136">
        <f>'0611010'!D96+'0611020'!D95+'0611030'!D95+'0611040'!D95+'1018600'!D95+'0611070'!D95+'0611090'!D95+'0611150'!D95+'1011180'!D95+'0611161'!D95+'0611162'!D95+'1011210'!D95+'0611110'!D95</f>
        <v>0</v>
      </c>
      <c r="E95" s="136">
        <f>'0611010'!E96+'0611020'!E95+'0611030'!E95+'0611040'!E95+'1018600'!E95+'0611070'!E95+'0611090'!E95+'0611150'!E95+'1011180'!E95+'0611161'!E95+'0611162'!E95+'1011210'!E95+'0611110'!E95</f>
        <v>0</v>
      </c>
      <c r="F95" s="136">
        <f>'0611010'!F96+'0611020'!F95+'0611030'!F95+'0611040'!F95+'1018600'!F95+'0611070'!F95+'0611090'!F95+'0611150'!F95+'1011180'!F95+'0611161'!F95+'0611162'!F95+'1011210'!F95+'0611110'!F95</f>
        <v>0</v>
      </c>
      <c r="G95" s="136">
        <f>'0611010'!G96+'0611020'!G95+'0611030'!G95+'0611040'!G95+'1018600'!G95+'0611070'!G95+'0611090'!G95+'0611150'!G95+'1011180'!G95+'0611161'!G95+'0611162'!G95+'1011210'!G95+'0611110'!G95</f>
        <v>0</v>
      </c>
      <c r="H95" s="136">
        <f>'0611010'!H96+'0611020'!H95+'0611030'!H95+'0611040'!H95+'1018600'!H95+'0611070'!H95+'0611090'!H95+'0611150'!H95+'1011180'!H95+'0611161'!H95+'0611162'!H95+'1011210'!H95+'0611110'!H95</f>
        <v>0</v>
      </c>
      <c r="I95" s="136">
        <f>'0611010'!I96+'0611020'!I95+'0611030'!I95+'0611040'!I95+'1018600'!I95+'0611070'!I95+'0611090'!I95+'0611150'!I95+'1011180'!I95+'0611161'!I95+'0611162'!I95+'1011210'!I95+'0611110'!I95</f>
        <v>0</v>
      </c>
      <c r="J95" s="136">
        <f>'0611010'!J96+'0611020'!J95+'0611030'!J95+'0611040'!J95+'1018600'!J95+'0611070'!J95+'0611090'!J95+'0611150'!J95+'1011180'!J95+'0611161'!J95+'0611162'!J95+'1011210'!J95+'0611110'!J95</f>
        <v>0</v>
      </c>
      <c r="K95" s="136">
        <f>'0611010'!K96+'0611020'!K95+'0611030'!K95+'0611040'!K95+'1018600'!K95+'0611070'!K95+'0611090'!K95+'0611150'!K95+'1011180'!K95+'0611161'!K95+'0611162'!K95+'1011210'!K95+'0611110'!K95</f>
        <v>0</v>
      </c>
      <c r="L95" s="51"/>
      <c r="M95" s="13"/>
      <c r="N95" s="13"/>
    </row>
    <row r="96" spans="1:14" s="10" customFormat="1" ht="15.75">
      <c r="A96" s="124" t="s">
        <v>29</v>
      </c>
      <c r="B96" s="29">
        <v>4100</v>
      </c>
      <c r="C96" s="29">
        <v>570</v>
      </c>
      <c r="D96" s="141">
        <f>D97</f>
        <v>0</v>
      </c>
      <c r="E96" s="141">
        <f aca="true" t="shared" si="4" ref="E96:K96">E97</f>
        <v>0</v>
      </c>
      <c r="F96" s="141">
        <f t="shared" si="4"/>
        <v>0</v>
      </c>
      <c r="G96" s="141">
        <f t="shared" si="4"/>
        <v>0</v>
      </c>
      <c r="H96" s="141">
        <f t="shared" si="4"/>
        <v>0</v>
      </c>
      <c r="I96" s="141">
        <f t="shared" si="4"/>
        <v>0</v>
      </c>
      <c r="J96" s="141">
        <f t="shared" si="4"/>
        <v>0</v>
      </c>
      <c r="K96" s="141">
        <f t="shared" si="4"/>
        <v>0</v>
      </c>
      <c r="L96" s="51">
        <v>0</v>
      </c>
      <c r="M96" s="9"/>
      <c r="N96" s="9"/>
    </row>
    <row r="97" spans="1:14" ht="15">
      <c r="A97" s="39" t="s">
        <v>30</v>
      </c>
      <c r="B97" s="27">
        <v>4110</v>
      </c>
      <c r="C97" s="27">
        <v>580</v>
      </c>
      <c r="D97" s="136">
        <f>D98+D99+D100</f>
        <v>0</v>
      </c>
      <c r="E97" s="136">
        <f aca="true" t="shared" si="5" ref="E97:K97">E98+E99+E100</f>
        <v>0</v>
      </c>
      <c r="F97" s="136">
        <f t="shared" si="5"/>
        <v>0</v>
      </c>
      <c r="G97" s="136">
        <f t="shared" si="5"/>
        <v>0</v>
      </c>
      <c r="H97" s="136">
        <f t="shared" si="5"/>
        <v>0</v>
      </c>
      <c r="I97" s="136">
        <f t="shared" si="5"/>
        <v>0</v>
      </c>
      <c r="J97" s="136">
        <f t="shared" si="5"/>
        <v>0</v>
      </c>
      <c r="K97" s="136">
        <f t="shared" si="5"/>
        <v>0</v>
      </c>
      <c r="L97" s="51">
        <v>0</v>
      </c>
      <c r="M97" s="3"/>
      <c r="N97" s="3"/>
    </row>
    <row r="98" spans="1:14" ht="29.25" customHeight="1">
      <c r="A98" s="40" t="s">
        <v>31</v>
      </c>
      <c r="B98" s="25">
        <v>4111</v>
      </c>
      <c r="C98" s="25">
        <v>590</v>
      </c>
      <c r="D98" s="134">
        <f>'0611010'!D100+'0611020'!D97+'0611030'!D97+'0611040'!D98+'1018600'!D98+'0611070'!D98+'0611090'!D98+'0611150'!D98+'1011180'!D98+'0611161'!D98+'0611162'!D98+'1011210'!D97</f>
        <v>0</v>
      </c>
      <c r="E98" s="134">
        <f>'0611010'!E100+'0611020'!E97+'0611030'!E97+'0611040'!E98+'1018600'!E98+'0611070'!E98+'0611090'!E98+'0611150'!E98+'1011180'!E98+'0611161'!E98+'0611162'!E98+'1011210'!E97</f>
        <v>0</v>
      </c>
      <c r="F98" s="134">
        <f>'0611010'!F100+'0611020'!F97+'0611030'!F97+'0611040'!F98+'1018600'!F98+'0611070'!F98+'0611090'!F98+'0611150'!F98+'1011180'!F98+'0611161'!F98+'0611162'!F98+'1011210'!F97</f>
        <v>0</v>
      </c>
      <c r="G98" s="134">
        <f>'0611010'!G100+'0611020'!G97+'0611030'!G97+'0611040'!G98+'1018600'!G98+'0611070'!G98+'0611090'!G98+'0611150'!G98+'1011180'!G98+'0611161'!G98+'0611162'!G98+'1011210'!G97</f>
        <v>0</v>
      </c>
      <c r="H98" s="134">
        <f>'0611010'!H100+'0611020'!H97+'0611030'!H97+'0611040'!H98+'1018600'!H98+'0611070'!H98+'0611090'!H98+'0611150'!H98+'1011180'!H98+'0611161'!H98+'0611162'!H98+'1011210'!H97</f>
        <v>0</v>
      </c>
      <c r="I98" s="134">
        <f>'0611010'!I100+'0611020'!I97+'0611030'!I97+'0611040'!I98+'1018600'!I98+'0611070'!I98+'0611090'!I98+'0611150'!I98+'1011180'!I98+'0611161'!I98+'0611162'!I98+'1011210'!I97</f>
        <v>0</v>
      </c>
      <c r="J98" s="134">
        <f>'0611010'!J100+'0611020'!J97+'0611030'!J97+'0611040'!J98+'1018600'!J98+'0611070'!J98+'0611090'!J98+'0611150'!J98+'1011180'!J98+'0611161'!J98+'0611162'!J98+'1011210'!J97</f>
        <v>0</v>
      </c>
      <c r="K98" s="134">
        <f>'0611010'!K100+'0611020'!K97+'0611030'!K97+'0611040'!K98+'1018600'!K98+'0611070'!K98+'0611090'!K98+'0611150'!K98+'1011180'!K98+'0611161'!K98+'0611162'!K98+'1011210'!K97</f>
        <v>0</v>
      </c>
      <c r="L98" s="51">
        <v>0</v>
      </c>
      <c r="M98" s="3"/>
      <c r="N98" s="3"/>
    </row>
    <row r="99" spans="1:14" ht="17.25" customHeight="1">
      <c r="A99" s="40" t="s">
        <v>32</v>
      </c>
      <c r="B99" s="25">
        <v>4112</v>
      </c>
      <c r="C99" s="27">
        <v>600</v>
      </c>
      <c r="D99" s="134">
        <f>'0611010'!D101+'0611020'!D98+'0611030'!D98+'0611040'!D99+'1018600'!D99+'0611070'!D99+'0611090'!D99+'0611150'!D99+'1011180'!D99+'0611161'!D99+'0611162'!D99+'1011210'!D98</f>
        <v>0</v>
      </c>
      <c r="E99" s="134">
        <f>'0611010'!E101+'0611020'!E98+'0611030'!E98+'0611040'!E99+'1018600'!E99+'0611070'!E99+'0611090'!E99+'0611150'!E99+'1011180'!E99+'0611161'!E99+'0611162'!E99+'1011210'!E98</f>
        <v>0</v>
      </c>
      <c r="F99" s="134">
        <f>'0611010'!F101+'0611020'!F98+'0611030'!F98+'0611040'!F99+'1018600'!F99+'0611070'!F99+'0611090'!F99+'0611150'!F99+'1011180'!F99+'0611161'!F99+'0611162'!F99+'1011210'!F98</f>
        <v>0</v>
      </c>
      <c r="G99" s="134">
        <f>'0611010'!G101+'0611020'!G98+'0611030'!G98+'0611040'!G99+'1018600'!G99+'0611070'!G99+'0611090'!G99+'0611150'!G99+'1011180'!G99+'0611161'!G99+'0611162'!G99+'1011210'!G98</f>
        <v>0</v>
      </c>
      <c r="H99" s="134">
        <f>'0611010'!H101+'0611020'!H98+'0611030'!H98+'0611040'!H99+'1018600'!H99+'0611070'!H99+'0611090'!H99+'0611150'!H99+'1011180'!H99+'0611161'!H99+'0611162'!H99+'1011210'!H98</f>
        <v>0</v>
      </c>
      <c r="I99" s="134">
        <f>'0611010'!I101+'0611020'!I98+'0611030'!I98+'0611040'!I99+'1018600'!I99+'0611070'!I99+'0611090'!I99+'0611150'!I99+'1011180'!I99+'0611161'!I99+'0611162'!I99+'1011210'!I98</f>
        <v>0</v>
      </c>
      <c r="J99" s="134">
        <f>'0611010'!J101+'0611020'!J98+'0611030'!J98+'0611040'!J99+'1018600'!J99+'0611070'!J99+'0611090'!J99+'0611150'!J99+'1011180'!J99+'0611161'!J99+'0611162'!J99+'1011210'!J98</f>
        <v>0</v>
      </c>
      <c r="K99" s="134">
        <f>'0611010'!K101+'0611020'!K98+'0611030'!K98+'0611040'!K99+'1018600'!K99+'0611070'!K99+'0611090'!K99+'0611150'!K99+'1011180'!K99+'0611161'!K99+'0611162'!K99+'1011210'!K98</f>
        <v>0</v>
      </c>
      <c r="L99" s="51">
        <v>0</v>
      </c>
      <c r="M99" s="3"/>
      <c r="N99" s="3"/>
    </row>
    <row r="100" spans="1:14" ht="16.5" customHeight="1">
      <c r="A100" s="40" t="s">
        <v>33</v>
      </c>
      <c r="B100" s="25">
        <v>4113</v>
      </c>
      <c r="C100" s="25">
        <v>610</v>
      </c>
      <c r="D100" s="134">
        <f>'0611010'!D102+'0611020'!D99+'0611030'!D99+'0611040'!D100+'1018600'!D100+'0611070'!D100+'0611090'!D100+'0611150'!D100+'1011180'!D100+'0611161'!D100+'0611162'!D100+'1011210'!D99</f>
        <v>0</v>
      </c>
      <c r="E100" s="134">
        <f>'0611010'!E102+'0611020'!E99+'0611030'!E99+'0611040'!E100+'1018600'!E100+'0611070'!E100+'0611090'!E100+'0611150'!E100+'1011180'!E100+'0611161'!E100+'0611162'!E100+'1011210'!E99</f>
        <v>0</v>
      </c>
      <c r="F100" s="134">
        <f>'0611010'!F102+'0611020'!F99+'0611030'!F99+'0611040'!F100+'1018600'!F100+'0611070'!F100+'0611090'!F100+'0611150'!F100+'1011180'!F100+'0611161'!F100+'0611162'!F100+'1011210'!F99</f>
        <v>0</v>
      </c>
      <c r="G100" s="134">
        <f>'0611010'!G102+'0611020'!G99+'0611030'!G99+'0611040'!G100+'1018600'!G100+'0611070'!G100+'0611090'!G100+'0611150'!G100+'1011180'!G100+'0611161'!G100+'0611162'!G100+'1011210'!G99</f>
        <v>0</v>
      </c>
      <c r="H100" s="134">
        <f>'0611010'!H102+'0611020'!H99+'0611030'!H99+'0611040'!H100+'1018600'!H100+'0611070'!H100+'0611090'!H100+'0611150'!H100+'1011180'!H100+'0611161'!H100+'0611162'!H100+'1011210'!H99</f>
        <v>0</v>
      </c>
      <c r="I100" s="134">
        <f>'0611010'!I102+'0611020'!I99+'0611030'!I99+'0611040'!I100+'1018600'!I100+'0611070'!I100+'0611090'!I100+'0611150'!I100+'1011180'!I100+'0611161'!I100+'0611162'!I100+'1011210'!I99</f>
        <v>0</v>
      </c>
      <c r="J100" s="134">
        <f>'0611010'!J102+'0611020'!J99+'0611030'!J99+'0611040'!J100+'1018600'!J100+'0611070'!J100+'0611090'!J100+'0611150'!J100+'1011180'!J100+'0611161'!J100+'0611162'!J100+'1011210'!J99</f>
        <v>0</v>
      </c>
      <c r="K100" s="134">
        <f>'0611010'!K102+'0611020'!K99+'0611030'!K99+'0611040'!K100+'1018600'!K100+'0611070'!K100+'0611090'!K100+'0611150'!K100+'1011180'!K100+'0611161'!K100+'0611162'!K100+'1011210'!K99</f>
        <v>0</v>
      </c>
      <c r="L100" s="93"/>
      <c r="M100" s="3"/>
      <c r="N100" s="3"/>
    </row>
    <row r="101" spans="1:14" ht="16.5" customHeight="1" hidden="1">
      <c r="A101" s="120" t="s">
        <v>86</v>
      </c>
      <c r="B101" s="107">
        <v>4120</v>
      </c>
      <c r="C101" s="25">
        <v>600</v>
      </c>
      <c r="D101" s="134">
        <f>'0611010'!D102+'0611020'!D101+'0611030'!D101+'0611040'!D101+'1018600'!D101+'0611070'!D101+'0611090'!D101+'0611150'!D101+'1011180'!D101+'0611161'!D101+'0611162'!D101+'1011210'!D101</f>
        <v>0</v>
      </c>
      <c r="E101" s="134">
        <v>0</v>
      </c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93"/>
      <c r="M101" s="3"/>
      <c r="N101" s="3"/>
    </row>
    <row r="102" spans="1:14" ht="32.25" customHeight="1" hidden="1">
      <c r="A102" s="125" t="s">
        <v>34</v>
      </c>
      <c r="B102" s="114">
        <v>4121</v>
      </c>
      <c r="C102" s="25">
        <v>610</v>
      </c>
      <c r="D102" s="134">
        <f>'0611010'!D103+'0611020'!D102+'0611030'!D102+'0611040'!D102+'1018600'!D102+'0611070'!D102+'0611090'!D102+'0611150'!D102+'1011180'!D102+'0611161'!D102+'0611162'!D102+'1011210'!D102</f>
        <v>0</v>
      </c>
      <c r="E102" s="134">
        <v>0</v>
      </c>
      <c r="F102" s="134">
        <v>0</v>
      </c>
      <c r="G102" s="134">
        <v>0</v>
      </c>
      <c r="H102" s="134">
        <v>0</v>
      </c>
      <c r="I102" s="134">
        <v>0</v>
      </c>
      <c r="J102" s="134">
        <v>0</v>
      </c>
      <c r="K102" s="134">
        <v>0</v>
      </c>
      <c r="L102" s="93"/>
      <c r="M102" s="3"/>
      <c r="N102" s="3"/>
    </row>
    <row r="103" spans="1:14" ht="24" customHeight="1" hidden="1">
      <c r="A103" s="125" t="s">
        <v>87</v>
      </c>
      <c r="B103" s="114">
        <v>4122</v>
      </c>
      <c r="C103" s="107"/>
      <c r="D103" s="134">
        <f>'0611010'!D104+'0611020'!D103+'0611030'!D103+'0611040'!D103+'1018600'!D103+'0611070'!D103+'0611090'!D103+'0611150'!D103+'1011180'!D103+'0611161'!D103+'0611162'!D103+'1011210'!D103</f>
        <v>0</v>
      </c>
      <c r="E103" s="134">
        <v>0</v>
      </c>
      <c r="F103" s="134">
        <v>0</v>
      </c>
      <c r="G103" s="134">
        <v>0</v>
      </c>
      <c r="H103" s="134">
        <v>0</v>
      </c>
      <c r="I103" s="134">
        <v>0</v>
      </c>
      <c r="J103" s="134">
        <v>0</v>
      </c>
      <c r="K103" s="134">
        <v>0</v>
      </c>
      <c r="L103" s="93"/>
      <c r="M103" s="3"/>
      <c r="N103" s="3"/>
    </row>
    <row r="104" spans="1:14" ht="17.25" customHeight="1" hidden="1">
      <c r="A104" s="125" t="s">
        <v>36</v>
      </c>
      <c r="B104" s="114">
        <v>4123</v>
      </c>
      <c r="C104" s="114"/>
      <c r="D104" s="134">
        <f>'0611010'!D105+'0611020'!D104+'0611030'!D104+'0611040'!D104+'1018600'!D104+'0611070'!D104+'0611090'!D104+'0611150'!D104+'1011180'!D104+'0611161'!D104+'0611162'!D104+'1011210'!D104</f>
        <v>0</v>
      </c>
      <c r="E104" s="141">
        <v>0</v>
      </c>
      <c r="F104" s="141">
        <v>0</v>
      </c>
      <c r="G104" s="141">
        <v>0</v>
      </c>
      <c r="H104" s="141">
        <v>0</v>
      </c>
      <c r="I104" s="141">
        <v>0</v>
      </c>
      <c r="J104" s="141">
        <v>0</v>
      </c>
      <c r="K104" s="141">
        <v>0</v>
      </c>
      <c r="L104" s="93"/>
      <c r="M104" s="3"/>
      <c r="N104" s="3"/>
    </row>
    <row r="105" spans="1:14" s="10" customFormat="1" ht="17.25" customHeight="1" thickBot="1">
      <c r="A105" s="124" t="s">
        <v>37</v>
      </c>
      <c r="B105" s="105">
        <v>4200</v>
      </c>
      <c r="C105" s="105">
        <v>620</v>
      </c>
      <c r="D105" s="141">
        <f>D106</f>
        <v>0</v>
      </c>
      <c r="E105" s="207">
        <f aca="true" t="shared" si="6" ref="E105:K105">E106</f>
        <v>570768</v>
      </c>
      <c r="F105" s="207">
        <f t="shared" si="6"/>
        <v>0</v>
      </c>
      <c r="G105" s="207">
        <f t="shared" si="6"/>
        <v>0</v>
      </c>
      <c r="H105" s="207">
        <f t="shared" si="6"/>
        <v>0</v>
      </c>
      <c r="I105" s="207">
        <f t="shared" si="6"/>
        <v>0</v>
      </c>
      <c r="J105" s="207">
        <f t="shared" si="6"/>
        <v>0</v>
      </c>
      <c r="K105" s="207">
        <f t="shared" si="6"/>
        <v>0</v>
      </c>
      <c r="L105" s="64">
        <v>0</v>
      </c>
      <c r="M105" s="9"/>
      <c r="N105" s="9"/>
    </row>
    <row r="106" spans="1:14" ht="15.75" customHeight="1">
      <c r="A106" s="86" t="s">
        <v>38</v>
      </c>
      <c r="B106" s="27">
        <v>4210</v>
      </c>
      <c r="C106" s="27">
        <v>630</v>
      </c>
      <c r="D106" s="136">
        <f>'0611010'!D108+'0611020'!D105+'0611030'!D105+'0611040'!D106+'1018600'!D106+'0611070'!D106+'0611090'!D106+'0611150'!D106+'1011180'!D106+'0611161'!D106+'0611162'!D106+'1011210'!D105</f>
        <v>0</v>
      </c>
      <c r="E106" s="136">
        <f>'0611010'!E108+'0611020'!E105+'0611030'!E105+'0611040'!E106+'1018600'!E106+'0611070'!E106+'0611090'!E106+'0611150'!E106+'1011180'!E106+'0611161'!E106+'0611162'!E106+'1011210'!E105</f>
        <v>570768</v>
      </c>
      <c r="F106" s="136">
        <f>'0611010'!F108+'0611020'!F105+'0611030'!F105+'0611040'!F106+'1018600'!F106+'0611070'!F106+'0611090'!F106+'0611150'!F106+'1011180'!F106+'0611161'!F106+'0611162'!F106+'1011210'!F105</f>
        <v>0</v>
      </c>
      <c r="G106" s="136">
        <f>'0611010'!G108+'0611020'!G105+'0611030'!G105+'0611040'!G106+'1018600'!G106+'0611070'!G106+'0611090'!G106+'0611150'!G106+'1011180'!G106+'0611161'!G106+'0611162'!G106+'1011210'!G105</f>
        <v>0</v>
      </c>
      <c r="H106" s="136">
        <f>'0611010'!H108+'0611020'!H105+'0611030'!H105+'0611040'!H106+'1018600'!H106+'0611070'!H106+'0611090'!H106+'0611150'!H106+'1011180'!H106+'0611161'!H106+'0611162'!H106+'1011210'!H105</f>
        <v>0</v>
      </c>
      <c r="I106" s="136">
        <f>'0611010'!I108+'0611020'!I105+'0611030'!I105+'0611040'!I106+'1018600'!I106+'0611070'!I106+'0611090'!I106+'0611150'!I106+'1011180'!I106+'0611161'!I106+'0611162'!I106+'1011210'!I105</f>
        <v>0</v>
      </c>
      <c r="J106" s="136">
        <f>'0611010'!J108+'0611020'!J105+'0611030'!J105+'0611040'!J106+'1018600'!J106+'0611070'!J106+'0611090'!J106+'0611150'!J106+'1011180'!J106+'0611161'!J106+'0611162'!J106+'1011210'!J105</f>
        <v>0</v>
      </c>
      <c r="K106" s="136">
        <f>'0611010'!K108+'0611020'!K105+'0611030'!K105+'0611040'!K106+'1018600'!K106+'0611070'!K106+'0611090'!K106+'0611150'!K106+'1011180'!K106+'0611161'!K106+'0611162'!K106+'1011210'!K105</f>
        <v>0</v>
      </c>
      <c r="L106" s="7"/>
      <c r="M106" s="3"/>
      <c r="N106" s="3"/>
    </row>
    <row r="107" spans="1:14" ht="15" customHeight="1" hidden="1">
      <c r="A107" s="126" t="s">
        <v>39</v>
      </c>
      <c r="B107" s="27">
        <v>4220</v>
      </c>
      <c r="C107" s="114"/>
      <c r="D107" s="134">
        <f>'0611010'!D108+'0611020'!D107+'0611030'!D107+'0611040'!D107+'1018600'!D107+'0611070'!D107+'0611090'!D107+'0611150'!D107+'1011180'!D107+'0611161'!D107+'0611162'!D107+'1011210'!D107</f>
        <v>0</v>
      </c>
      <c r="E107" s="153"/>
      <c r="F107" s="153"/>
      <c r="G107" s="153"/>
      <c r="H107" s="153"/>
      <c r="I107" s="153"/>
      <c r="J107" s="153"/>
      <c r="K107" s="153"/>
      <c r="L107" s="7"/>
      <c r="M107" s="3"/>
      <c r="N107" s="3"/>
    </row>
    <row r="108" spans="1:14" ht="24.75" customHeight="1" hidden="1">
      <c r="A108" s="181"/>
      <c r="B108" s="114"/>
      <c r="C108" s="186"/>
      <c r="D108" s="134">
        <f>'0611010'!D109+'0611020'!D108+'0611030'!D108+'0611040'!D108+'1018600'!D108+'0611070'!D108+'0611090'!D108+'0611150'!D108+'1011180'!D108+'0611161'!D108+'0611162'!D108+'1011210'!D108</f>
        <v>0</v>
      </c>
      <c r="E108" s="153"/>
      <c r="F108" s="153"/>
      <c r="G108" s="153"/>
      <c r="H108" s="153"/>
      <c r="I108" s="153"/>
      <c r="J108" s="153"/>
      <c r="K108" s="153"/>
      <c r="L108" s="7"/>
      <c r="M108" s="3"/>
      <c r="N108" s="3"/>
    </row>
    <row r="109" spans="1:14" s="1" customFormat="1" ht="9.75" customHeight="1" hidden="1">
      <c r="A109" s="37"/>
      <c r="B109" s="82"/>
      <c r="C109" s="27"/>
      <c r="D109" s="134" t="e">
        <f>'0611010'!D110+'0611020'!D109+'0611030'!D109+'0611040'!D109+'1018600'!D109+'0611070'!D109+'0611090'!D109+'0611150'!D109+'1011180'!D109+'0611161'!D109+'0611162'!D109+'1011210'!D109</f>
        <v>#VALUE!</v>
      </c>
      <c r="E109" s="154">
        <f aca="true" t="shared" si="7" ref="E109:K109">SUM(E110:E111)</f>
        <v>0</v>
      </c>
      <c r="F109" s="154">
        <f t="shared" si="7"/>
        <v>0</v>
      </c>
      <c r="G109" s="154">
        <f t="shared" si="7"/>
        <v>0</v>
      </c>
      <c r="H109" s="154">
        <f t="shared" si="7"/>
        <v>0</v>
      </c>
      <c r="I109" s="154">
        <f t="shared" si="7"/>
        <v>0</v>
      </c>
      <c r="J109" s="154">
        <f t="shared" si="7"/>
        <v>0</v>
      </c>
      <c r="K109" s="154">
        <f t="shared" si="7"/>
        <v>0</v>
      </c>
      <c r="L109" s="11"/>
      <c r="M109" s="12"/>
      <c r="N109" s="12"/>
    </row>
    <row r="110" spans="1:14" s="10" customFormat="1" ht="17.25" customHeight="1" hidden="1">
      <c r="A110" s="21"/>
      <c r="B110" s="81"/>
      <c r="C110" s="114"/>
      <c r="D110" s="134">
        <f>'0611010'!D111+'0611020'!D110+'0611030'!D110+'0611040'!D110+'1018600'!D110+'0611070'!D110+'0611090'!D110+'0611150'!D110+'1011180'!D110+'0611161'!D110+'0611162'!D110+'1011210'!D110</f>
        <v>0</v>
      </c>
      <c r="E110" s="155"/>
      <c r="F110" s="155"/>
      <c r="G110" s="155"/>
      <c r="H110" s="155"/>
      <c r="I110" s="155"/>
      <c r="J110" s="155"/>
      <c r="K110" s="155"/>
      <c r="L110" s="8"/>
      <c r="M110" s="9"/>
      <c r="N110" s="9"/>
    </row>
    <row r="111" spans="1:14" s="10" customFormat="1" ht="17.25" customHeight="1" hidden="1">
      <c r="A111" s="20"/>
      <c r="B111" s="81"/>
      <c r="C111" s="81"/>
      <c r="D111" s="134">
        <f>'0611010'!D112+'0611020'!D111+'0611030'!D111+'0611040'!D111+'1018600'!D111+'0611070'!D111+'0611090'!D111+'0611150'!D111+'1011180'!D111+'0611161'!D111+'0611162'!D111+'1011210'!D111</f>
        <v>0</v>
      </c>
      <c r="E111" s="155"/>
      <c r="F111" s="155"/>
      <c r="G111" s="155"/>
      <c r="H111" s="155"/>
      <c r="I111" s="155"/>
      <c r="J111" s="155"/>
      <c r="K111" s="155"/>
      <c r="L111" s="8"/>
      <c r="M111" s="9"/>
      <c r="N111" s="9"/>
    </row>
    <row r="112" spans="1:14" s="15" customFormat="1" ht="15.75" customHeight="1" hidden="1">
      <c r="A112" s="22"/>
      <c r="B112" s="16"/>
      <c r="C112" s="81"/>
      <c r="D112" s="134">
        <f>'0611010'!D113+'0611020'!D112+'0611030'!D112+'0611040'!D112+'1018600'!D112+'0611070'!D112+'0611090'!D112+'0611150'!D112+'1011180'!D112+'0611161'!D112+'0611162'!D112+'1011210'!D112</f>
        <v>0</v>
      </c>
      <c r="E112" s="156"/>
      <c r="F112" s="156"/>
      <c r="G112" s="156"/>
      <c r="H112" s="156"/>
      <c r="I112" s="156"/>
      <c r="J112" s="156"/>
      <c r="K112" s="156"/>
      <c r="L112" s="17"/>
      <c r="M112" s="18"/>
      <c r="N112" s="18"/>
    </row>
    <row r="113" spans="1:13" ht="13.5" customHeight="1" hidden="1" thickBot="1">
      <c r="A113" s="87"/>
      <c r="B113" s="27"/>
      <c r="C113" s="81"/>
      <c r="D113" s="134">
        <f>'0611010'!D114+'0611020'!D113+'0611030'!D113+'0611040'!D113+'1018600'!D113+'0611070'!D113+'0611090'!D113+'0611150'!D113+'1011180'!D113+'0611161'!D113+'0611162'!D113+'1011210'!D113</f>
        <v>0</v>
      </c>
      <c r="E113" s="159"/>
      <c r="F113" s="159"/>
      <c r="G113" s="159">
        <v>0</v>
      </c>
      <c r="H113" s="159">
        <v>0</v>
      </c>
      <c r="I113" s="159">
        <v>0</v>
      </c>
      <c r="J113" s="159">
        <v>0</v>
      </c>
      <c r="K113" s="159">
        <v>0</v>
      </c>
      <c r="L113" s="17"/>
      <c r="M113" s="18"/>
    </row>
    <row r="114" spans="1:11" ht="15" customHeight="1" hidden="1">
      <c r="A114" s="193"/>
      <c r="B114" s="127"/>
      <c r="C114" s="16"/>
      <c r="D114" s="134" t="e">
        <f>'0611010'!D115+'0611020'!D114+'0611030'!D114+'0611040'!D114+'1018600'!D114+'0611070'!D114+'0611090'!D114+'0611150'!D114+'1011180'!D114+'0611161'!D114+'0611162'!D114+'1011210'!D114</f>
        <v>#VALUE!</v>
      </c>
      <c r="E114" s="160"/>
      <c r="F114" s="160"/>
      <c r="G114" s="160"/>
      <c r="H114" s="160"/>
      <c r="I114" s="160"/>
      <c r="J114" s="160"/>
      <c r="K114" s="160"/>
    </row>
    <row r="115" spans="1:11" ht="17.25" customHeight="1">
      <c r="A115" s="119" t="s">
        <v>45</v>
      </c>
      <c r="B115" s="114">
        <v>5000</v>
      </c>
      <c r="C115" s="27">
        <v>640</v>
      </c>
      <c r="D115" s="171" t="s">
        <v>84</v>
      </c>
      <c r="E115" s="132"/>
      <c r="F115" s="140">
        <f>'0611010'!F110+'0611020'!F114+'0611030'!F114+'0611040'!F115+'1018600'!F115+'0611070'!F115+'0611090'!F115+'0611150'!F115+'1011180'!F115+'0611161'!F115+'0611162'!F115+'1011210'!F114+'0611110'!F115</f>
        <v>24701629.38</v>
      </c>
      <c r="G115" s="171" t="s">
        <v>84</v>
      </c>
      <c r="H115" s="171" t="s">
        <v>84</v>
      </c>
      <c r="I115" s="171" t="s">
        <v>84</v>
      </c>
      <c r="J115" s="171" t="s">
        <v>84</v>
      </c>
      <c r="K115" s="171" t="s">
        <v>84</v>
      </c>
    </row>
    <row r="116" spans="1:11" ht="18" customHeight="1">
      <c r="A116" s="85" t="s">
        <v>81</v>
      </c>
      <c r="B116" s="25">
        <v>9000</v>
      </c>
      <c r="C116" s="27">
        <v>650</v>
      </c>
      <c r="D116" s="140">
        <f>'0611010'!D118+'0611020'!D115+'0611030'!D115+'0611040'!D116+'1018600'!D116+'0611070'!D116+'0611090'!D116+'0611150'!D116+'1011180'!D116+'0611161'!D116+'0611162'!D116+'1011210'!D115</f>
        <v>0</v>
      </c>
      <c r="E116" s="140">
        <f>'0611010'!E118+'0611020'!E115+'0611030'!E115+'0611040'!E116+'1018600'!E116+'0611070'!E116+'0611090'!E116+'0611150'!E116+'1011180'!E116+'0611161'!E116+'0611162'!E116+'1011210'!E115</f>
        <v>0</v>
      </c>
      <c r="F116" s="140">
        <f>'0611010'!F118+'0611020'!F115+'0611030'!F115+'0611040'!F116+'1018600'!F116+'0611070'!F116+'0611090'!F116+'0611150'!F116+'1011180'!F116+'0611161'!F116+'0611162'!F116+'1011210'!F115</f>
        <v>0</v>
      </c>
      <c r="G116" s="140">
        <f>'0611010'!G118+'0611020'!G115+'0611030'!G115+'0611040'!G116+'1018600'!G116+'0611070'!G116+'0611090'!G116+'0611150'!G116+'1011180'!G116+'0611161'!G116+'0611162'!G116+'1011210'!G115</f>
        <v>0</v>
      </c>
      <c r="H116" s="140">
        <f>'0611010'!H118+'0611020'!H115+'0611030'!H115+'0611040'!H116+'1018600'!H116+'0611070'!H116+'0611090'!H116+'0611150'!H116+'1011180'!H116+'0611161'!H116+'0611162'!H116+'1011210'!H115</f>
        <v>0</v>
      </c>
      <c r="I116" s="140">
        <f>'0611010'!I118+'0611020'!I115+'0611030'!I115+'0611040'!I116+'1018600'!I116+'0611070'!I116+'0611090'!I116+'0611150'!I116+'1011180'!I116+'0611161'!I116+'0611162'!I116+'1011210'!I115</f>
        <v>0</v>
      </c>
      <c r="J116" s="140">
        <f>'0611010'!J118+'0611020'!J115+'0611030'!J115+'0611040'!J116+'1018600'!J116+'0611070'!J116+'0611090'!J116+'0611150'!J116+'1011180'!J116+'0611161'!J116+'0611162'!J116+'1011210'!J115</f>
        <v>0</v>
      </c>
      <c r="K116" s="140">
        <f>'0611010'!K118+'0611020'!K115+'0611030'!K115+'0611040'!K116+'1018600'!K116+'0611070'!K116+'0611090'!K116+'0611150'!K116+'1011180'!K116+'0611161'!K116+'0611162'!K116+'1011210'!K115</f>
        <v>0</v>
      </c>
    </row>
    <row r="117" spans="1:11" ht="12.75">
      <c r="A117" s="84"/>
      <c r="B117" s="24"/>
      <c r="C117" s="24"/>
      <c r="D117" s="24"/>
      <c r="E117" s="24"/>
      <c r="F117" s="24"/>
      <c r="G117" s="24"/>
      <c r="H117" s="24"/>
      <c r="I117" s="24"/>
      <c r="J117" s="24"/>
      <c r="K117" s="24"/>
    </row>
    <row r="118" ht="12.75" customHeight="1">
      <c r="A118" s="130" t="s">
        <v>97</v>
      </c>
    </row>
    <row r="119" ht="12.75" customHeight="1">
      <c r="A119" s="130"/>
    </row>
    <row r="120" ht="12.75" customHeight="1">
      <c r="A120" s="130"/>
    </row>
    <row r="121" spans="1:9" ht="15.75">
      <c r="A121" s="30" t="s">
        <v>110</v>
      </c>
      <c r="B121" s="48"/>
      <c r="C121" s="48"/>
      <c r="D121" s="31"/>
      <c r="E121" s="31"/>
      <c r="F121" s="31"/>
      <c r="G121" s="48"/>
      <c r="H121" s="48" t="s">
        <v>82</v>
      </c>
      <c r="I121" s="48"/>
    </row>
    <row r="122" spans="1:13" ht="15">
      <c r="A122" s="31"/>
      <c r="B122" s="254" t="s">
        <v>40</v>
      </c>
      <c r="C122" s="254"/>
      <c r="D122" s="31"/>
      <c r="E122" s="31"/>
      <c r="F122" s="31"/>
      <c r="G122" s="254" t="s">
        <v>101</v>
      </c>
      <c r="H122" s="254"/>
      <c r="I122" s="254"/>
      <c r="J122" s="2"/>
      <c r="K122" s="2"/>
      <c r="L122" s="2"/>
      <c r="M122" s="2"/>
    </row>
    <row r="123" spans="1:9" ht="15">
      <c r="A123" s="31"/>
      <c r="B123" s="31"/>
      <c r="C123" s="31"/>
      <c r="D123" s="31"/>
      <c r="E123" s="31"/>
      <c r="F123" s="31"/>
      <c r="G123" s="31"/>
      <c r="H123" s="31"/>
      <c r="I123" s="31"/>
    </row>
    <row r="124" spans="1:9" ht="15.75">
      <c r="A124" s="30" t="s">
        <v>69</v>
      </c>
      <c r="B124" s="48"/>
      <c r="C124" s="48"/>
      <c r="D124" s="31"/>
      <c r="E124" s="31"/>
      <c r="F124" s="31"/>
      <c r="G124" s="48"/>
      <c r="H124" s="48" t="s">
        <v>105</v>
      </c>
      <c r="I124" s="48"/>
    </row>
    <row r="125" spans="1:13" ht="15">
      <c r="A125" s="31"/>
      <c r="B125" s="254" t="s">
        <v>40</v>
      </c>
      <c r="C125" s="254"/>
      <c r="D125" s="31"/>
      <c r="E125" s="31"/>
      <c r="F125" s="31"/>
      <c r="G125" s="254" t="s">
        <v>102</v>
      </c>
      <c r="H125" s="254"/>
      <c r="I125" s="254"/>
      <c r="J125" s="2"/>
      <c r="K125" s="2"/>
      <c r="L125" s="2"/>
      <c r="M125" s="2"/>
    </row>
    <row r="127" ht="12.75">
      <c r="A127" t="s">
        <v>194</v>
      </c>
    </row>
    <row r="129" ht="12.75">
      <c r="A129" s="223"/>
    </row>
  </sheetData>
  <sheetProtection/>
  <mergeCells count="30">
    <mergeCell ref="L1:M1"/>
    <mergeCell ref="A16:I16"/>
    <mergeCell ref="I21:I22"/>
    <mergeCell ref="A17:D17"/>
    <mergeCell ref="I1:K1"/>
    <mergeCell ref="I2:L4"/>
    <mergeCell ref="A6:K6"/>
    <mergeCell ref="H21:H22"/>
    <mergeCell ref="A12:I12"/>
    <mergeCell ref="A15:I15"/>
    <mergeCell ref="D21:D22"/>
    <mergeCell ref="G21:G22"/>
    <mergeCell ref="L21:L22"/>
    <mergeCell ref="F21:F22"/>
    <mergeCell ref="A21:A22"/>
    <mergeCell ref="B125:C125"/>
    <mergeCell ref="B21:B22"/>
    <mergeCell ref="C21:C22"/>
    <mergeCell ref="B122:C122"/>
    <mergeCell ref="G125:I125"/>
    <mergeCell ref="A5:K5"/>
    <mergeCell ref="A10:I10"/>
    <mergeCell ref="F17:I17"/>
    <mergeCell ref="A14:I14"/>
    <mergeCell ref="K21:K22"/>
    <mergeCell ref="G122:I122"/>
    <mergeCell ref="J21:J22"/>
    <mergeCell ref="A7:L7"/>
    <mergeCell ref="A11:I11"/>
    <mergeCell ref="E21:E22"/>
  </mergeCells>
  <printOptions horizontalCentered="1"/>
  <pageMargins left="0.22" right="0.1968503937007874" top="0.7086614173228347" bottom="0.1968503937007874" header="0.6299212598425197" footer="0.15748031496062992"/>
  <pageSetup fitToHeight="10" horizontalDpi="300" verticalDpi="300" orientation="landscape" paperSize="9" scale="65" r:id="rId1"/>
  <rowBreaks count="2" manualBreakCount="2">
    <brk id="51" max="11" man="1"/>
    <brk id="95" max="1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R129"/>
  <sheetViews>
    <sheetView view="pageBreakPreview" zoomScale="105" zoomScaleSheetLayoutView="105" zoomScalePageLayoutView="0" workbookViewId="0" topLeftCell="A78">
      <selection activeCell="A126" sqref="A126"/>
    </sheetView>
  </sheetViews>
  <sheetFormatPr defaultColWidth="9.00390625" defaultRowHeight="12.75"/>
  <cols>
    <col min="1" max="1" width="55.25390625" style="0" customWidth="1"/>
    <col min="2" max="2" width="15.75390625" style="0" customWidth="1"/>
    <col min="3" max="3" width="9.25390625" style="0" customWidth="1"/>
    <col min="4" max="4" width="18.625" style="0" customWidth="1"/>
    <col min="5" max="5" width="0.12890625" style="0" hidden="1" customWidth="1"/>
    <col min="6" max="6" width="18.00390625" style="0" customWidth="1"/>
    <col min="7" max="7" width="11.75390625" style="0" customWidth="1"/>
    <col min="8" max="8" width="18.625" style="0" customWidth="1"/>
    <col min="9" max="9" width="18.75390625" style="0" customWidth="1"/>
    <col min="10" max="10" width="16.875" style="0" hidden="1" customWidth="1"/>
    <col min="11" max="11" width="16.625" style="0" customWidth="1"/>
    <col min="12" max="12" width="13.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253" t="s">
        <v>142</v>
      </c>
      <c r="J1" s="253"/>
      <c r="K1" s="253"/>
      <c r="L1" s="250"/>
      <c r="M1" s="250"/>
    </row>
    <row r="2" spans="8:15" ht="2.25" customHeight="1">
      <c r="H2" s="251" t="s">
        <v>143</v>
      </c>
      <c r="I2" s="251"/>
      <c r="J2" s="251"/>
      <c r="K2" s="251"/>
      <c r="L2" s="251"/>
      <c r="M2" s="5"/>
      <c r="N2" s="2"/>
      <c r="O2" s="2"/>
    </row>
    <row r="3" spans="7:15" ht="26.25" customHeight="1">
      <c r="G3" s="5"/>
      <c r="H3" s="251"/>
      <c r="I3" s="251"/>
      <c r="J3" s="251"/>
      <c r="K3" s="251"/>
      <c r="L3" s="251"/>
      <c r="M3" s="5"/>
      <c r="N3" s="2"/>
      <c r="O3" s="2"/>
    </row>
    <row r="4" spans="7:13" ht="29.25" customHeight="1">
      <c r="G4" s="5"/>
      <c r="H4" s="251"/>
      <c r="I4" s="251"/>
      <c r="J4" s="251"/>
      <c r="K4" s="251"/>
      <c r="L4" s="251"/>
      <c r="M4" s="5"/>
    </row>
    <row r="5" spans="1:13" ht="14.25" customHeight="1">
      <c r="A5" s="252" t="s">
        <v>0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M5" s="5"/>
    </row>
    <row r="6" spans="1:11" ht="15.75">
      <c r="A6" s="256" t="s">
        <v>99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</row>
    <row r="7" spans="1:12" ht="15.75">
      <c r="A7" s="248" t="s">
        <v>191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</row>
    <row r="8" spans="9:11" ht="12.75">
      <c r="I8" s="98"/>
      <c r="J8" s="3"/>
      <c r="K8" s="6"/>
    </row>
    <row r="9" spans="9:11" ht="12.75">
      <c r="I9" s="98"/>
      <c r="K9" s="6" t="s">
        <v>4</v>
      </c>
    </row>
    <row r="10" spans="1:11" ht="12.75">
      <c r="A10" s="225" t="s">
        <v>174</v>
      </c>
      <c r="B10" s="230"/>
      <c r="C10" s="230"/>
      <c r="D10" s="230"/>
      <c r="E10" s="230"/>
      <c r="F10" s="230"/>
      <c r="G10" s="230"/>
      <c r="H10" s="225"/>
      <c r="I10" t="s">
        <v>1</v>
      </c>
      <c r="K10" s="46" t="s">
        <v>67</v>
      </c>
    </row>
    <row r="11" spans="1:11" ht="12.75">
      <c r="A11" s="225" t="s">
        <v>175</v>
      </c>
      <c r="B11" s="231"/>
      <c r="C11" s="231"/>
      <c r="D11" s="231"/>
      <c r="E11" s="231"/>
      <c r="F11" s="231"/>
      <c r="G11" s="231"/>
      <c r="H11" s="225"/>
      <c r="I11" t="s">
        <v>2</v>
      </c>
      <c r="K11" s="47">
        <v>3510136600</v>
      </c>
    </row>
    <row r="12" spans="1:11" ht="12.75" hidden="1">
      <c r="A12" s="263" t="s">
        <v>68</v>
      </c>
      <c r="B12" s="263"/>
      <c r="C12" s="263"/>
      <c r="D12" s="263"/>
      <c r="E12" s="263"/>
      <c r="F12" s="263"/>
      <c r="G12" s="263"/>
      <c r="H12" s="263"/>
      <c r="I12" s="263"/>
      <c r="K12" s="47"/>
    </row>
    <row r="13" spans="1:11" ht="12.75">
      <c r="A13" s="225" t="s">
        <v>161</v>
      </c>
      <c r="B13" s="225"/>
      <c r="C13" s="225"/>
      <c r="D13" s="230"/>
      <c r="E13" s="230"/>
      <c r="F13" s="230"/>
      <c r="G13" s="230"/>
      <c r="H13" s="225"/>
      <c r="I13" t="s">
        <v>91</v>
      </c>
      <c r="K13" s="47">
        <v>420</v>
      </c>
    </row>
    <row r="14" spans="1:11" ht="12.75">
      <c r="A14" s="225" t="s">
        <v>162</v>
      </c>
      <c r="B14" s="225"/>
      <c r="C14" s="225"/>
      <c r="D14" s="231"/>
      <c r="E14" s="231"/>
      <c r="F14" s="231"/>
      <c r="G14" s="231"/>
      <c r="H14" s="225"/>
      <c r="I14" s="225"/>
      <c r="K14" s="6"/>
    </row>
    <row r="15" spans="1:11" ht="12.75">
      <c r="A15" s="263" t="s">
        <v>66</v>
      </c>
      <c r="B15" s="263"/>
      <c r="C15" s="263"/>
      <c r="D15" s="263"/>
      <c r="E15" s="263"/>
      <c r="F15" s="263"/>
      <c r="G15" s="263"/>
      <c r="H15" s="263"/>
      <c r="I15" s="263"/>
      <c r="J15" s="3"/>
      <c r="K15" s="3"/>
    </row>
    <row r="16" spans="1:9" ht="12.75">
      <c r="A16" s="263" t="s">
        <v>176</v>
      </c>
      <c r="B16" s="263"/>
      <c r="C16" s="263"/>
      <c r="D16" s="263"/>
      <c r="E16" s="263"/>
      <c r="F16" s="263"/>
      <c r="G16" s="263"/>
      <c r="H16" s="263"/>
      <c r="I16" s="263"/>
    </row>
    <row r="17" spans="1:18" ht="42" customHeight="1">
      <c r="A17" s="246" t="s">
        <v>138</v>
      </c>
      <c r="B17" s="246"/>
      <c r="C17" s="246"/>
      <c r="D17" s="246"/>
      <c r="E17" s="224"/>
      <c r="F17" s="249" t="s">
        <v>189</v>
      </c>
      <c r="G17" s="249"/>
      <c r="H17" s="249"/>
      <c r="I17" s="249"/>
      <c r="J17" s="2"/>
      <c r="K17" s="2"/>
      <c r="M17" s="3"/>
      <c r="N17" s="2"/>
      <c r="O17" s="2"/>
      <c r="P17" s="2"/>
      <c r="Q17" s="2"/>
      <c r="R17" s="2"/>
    </row>
    <row r="18" spans="1:13" ht="12.75">
      <c r="A18" s="4" t="s">
        <v>193</v>
      </c>
      <c r="M18" s="3"/>
    </row>
    <row r="19" ht="13.5" thickBot="1">
      <c r="A19" s="4" t="s">
        <v>74</v>
      </c>
    </row>
    <row r="20" ht="27.75" customHeight="1" hidden="1"/>
    <row r="21" spans="1:12" ht="12.75" customHeight="1">
      <c r="A21" s="257" t="s">
        <v>5</v>
      </c>
      <c r="B21" s="244" t="s">
        <v>92</v>
      </c>
      <c r="C21" s="244" t="s">
        <v>6</v>
      </c>
      <c r="D21" s="244" t="s">
        <v>93</v>
      </c>
      <c r="E21" s="244" t="s">
        <v>7</v>
      </c>
      <c r="F21" s="244" t="s">
        <v>98</v>
      </c>
      <c r="G21" s="244" t="s">
        <v>94</v>
      </c>
      <c r="H21" s="244" t="s">
        <v>95</v>
      </c>
      <c r="I21" s="244" t="s">
        <v>106</v>
      </c>
      <c r="J21" s="244" t="s">
        <v>107</v>
      </c>
      <c r="K21" s="242" t="s">
        <v>96</v>
      </c>
      <c r="L21" s="259" t="s">
        <v>71</v>
      </c>
    </row>
    <row r="22" spans="1:12" ht="39" customHeight="1" thickBot="1">
      <c r="A22" s="258"/>
      <c r="B22" s="245"/>
      <c r="C22" s="245"/>
      <c r="D22" s="245"/>
      <c r="E22" s="245"/>
      <c r="F22" s="245"/>
      <c r="G22" s="245"/>
      <c r="H22" s="245"/>
      <c r="I22" s="245"/>
      <c r="J22" s="245"/>
      <c r="K22" s="243"/>
      <c r="L22" s="260"/>
    </row>
    <row r="23" spans="1:13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</row>
    <row r="24" spans="1:13" ht="15.75">
      <c r="A24" s="111" t="s">
        <v>108</v>
      </c>
      <c r="B24" s="105" t="s">
        <v>46</v>
      </c>
      <c r="C24" s="106" t="s">
        <v>73</v>
      </c>
      <c r="D24" s="131">
        <f>D25+D66+D95+D104</f>
        <v>3795200</v>
      </c>
      <c r="E24" s="131">
        <f aca="true" t="shared" si="0" ref="E24:K24">E25+E66+E95+E104</f>
        <v>0</v>
      </c>
      <c r="F24" s="131">
        <f>F27+F30+F44+F114</f>
        <v>3795200</v>
      </c>
      <c r="G24" s="131">
        <f t="shared" si="0"/>
        <v>0</v>
      </c>
      <c r="H24" s="131">
        <f t="shared" si="0"/>
        <v>3780499.38</v>
      </c>
      <c r="I24" s="131">
        <f t="shared" si="0"/>
        <v>3780499.38</v>
      </c>
      <c r="J24" s="131">
        <f t="shared" si="0"/>
        <v>0</v>
      </c>
      <c r="K24" s="131">
        <f t="shared" si="0"/>
        <v>0</v>
      </c>
      <c r="L24" s="53">
        <f>L25+L60</f>
        <v>0</v>
      </c>
      <c r="M24" s="3"/>
    </row>
    <row r="25" spans="1:13" ht="27.75" customHeight="1">
      <c r="A25" s="187" t="s">
        <v>133</v>
      </c>
      <c r="B25" s="29">
        <v>2000</v>
      </c>
      <c r="C25" s="106" t="s">
        <v>47</v>
      </c>
      <c r="D25" s="131">
        <f>D26+D31+D54+D57+D61+D65</f>
        <v>3795200</v>
      </c>
      <c r="E25" s="131">
        <f aca="true" t="shared" si="1" ref="E25:K25">E26+E31+E54+E57+E61+E65</f>
        <v>0</v>
      </c>
      <c r="F25" s="131">
        <v>0</v>
      </c>
      <c r="G25" s="131">
        <f t="shared" si="1"/>
        <v>0</v>
      </c>
      <c r="H25" s="131">
        <f t="shared" si="1"/>
        <v>3780499.38</v>
      </c>
      <c r="I25" s="131">
        <f t="shared" si="1"/>
        <v>3780499.38</v>
      </c>
      <c r="J25" s="131">
        <f t="shared" si="1"/>
        <v>0</v>
      </c>
      <c r="K25" s="131">
        <f t="shared" si="1"/>
        <v>0</v>
      </c>
      <c r="L25" s="53">
        <f>L26+L52</f>
        <v>0</v>
      </c>
      <c r="M25" s="3"/>
    </row>
    <row r="26" spans="1:13" ht="15.75">
      <c r="A26" s="109" t="s">
        <v>112</v>
      </c>
      <c r="B26" s="105">
        <v>2100</v>
      </c>
      <c r="C26" s="106" t="s">
        <v>48</v>
      </c>
      <c r="D26" s="131">
        <f>D27+D30</f>
        <v>3314300</v>
      </c>
      <c r="E26" s="131">
        <f aca="true" t="shared" si="2" ref="E26:K26">E27+E30</f>
        <v>0</v>
      </c>
      <c r="F26" s="131">
        <v>0</v>
      </c>
      <c r="G26" s="131">
        <f t="shared" si="2"/>
        <v>0</v>
      </c>
      <c r="H26" s="131">
        <f t="shared" si="2"/>
        <v>3312239.32</v>
      </c>
      <c r="I26" s="131">
        <f t="shared" si="2"/>
        <v>3312239.32</v>
      </c>
      <c r="J26" s="131">
        <f t="shared" si="2"/>
        <v>0</v>
      </c>
      <c r="K26" s="131">
        <f t="shared" si="2"/>
        <v>0</v>
      </c>
      <c r="L26" s="65">
        <f>SUM(L27,L30,L31,L41,L42,L43,L51)</f>
        <v>0</v>
      </c>
      <c r="M26" s="3"/>
    </row>
    <row r="27" spans="1:13" ht="15">
      <c r="A27" s="112" t="s">
        <v>113</v>
      </c>
      <c r="B27" s="107">
        <v>2110</v>
      </c>
      <c r="C27" s="108" t="s">
        <v>49</v>
      </c>
      <c r="D27" s="132">
        <f>D28+D29</f>
        <v>2715300</v>
      </c>
      <c r="E27" s="132">
        <f aca="true" t="shared" si="3" ref="E27:K27">E28+E29</f>
        <v>0</v>
      </c>
      <c r="F27" s="132">
        <v>2715300</v>
      </c>
      <c r="G27" s="132">
        <f t="shared" si="3"/>
        <v>0</v>
      </c>
      <c r="H27" s="132">
        <f>H28</f>
        <v>2713239.32</v>
      </c>
      <c r="I27" s="132">
        <f>I28</f>
        <v>2713239.32</v>
      </c>
      <c r="J27" s="132">
        <f t="shared" si="3"/>
        <v>0</v>
      </c>
      <c r="K27" s="132">
        <f t="shared" si="3"/>
        <v>0</v>
      </c>
      <c r="L27" s="55">
        <v>0</v>
      </c>
      <c r="M27" s="9"/>
    </row>
    <row r="28" spans="1:13" ht="15">
      <c r="A28" s="41" t="s">
        <v>8</v>
      </c>
      <c r="B28" s="25">
        <v>2111</v>
      </c>
      <c r="C28" s="108" t="s">
        <v>50</v>
      </c>
      <c r="D28" s="134">
        <v>2715300</v>
      </c>
      <c r="E28" s="134"/>
      <c r="F28" s="134">
        <v>0</v>
      </c>
      <c r="G28" s="134">
        <v>0</v>
      </c>
      <c r="H28" s="132">
        <v>2713239.32</v>
      </c>
      <c r="I28" s="132">
        <v>2713239.32</v>
      </c>
      <c r="J28" s="134"/>
      <c r="K28" s="134">
        <f>H28-I28</f>
        <v>0</v>
      </c>
      <c r="L28" s="56">
        <v>0</v>
      </c>
      <c r="M28" s="3"/>
    </row>
    <row r="29" spans="1:13" ht="15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56">
        <v>0</v>
      </c>
      <c r="M29" s="3"/>
    </row>
    <row r="30" spans="1:13" ht="15">
      <c r="A30" s="112" t="s">
        <v>115</v>
      </c>
      <c r="B30" s="107">
        <v>2120</v>
      </c>
      <c r="C30" s="108" t="s">
        <v>52</v>
      </c>
      <c r="D30" s="136">
        <v>599000</v>
      </c>
      <c r="E30" s="136"/>
      <c r="F30" s="136">
        <v>599000</v>
      </c>
      <c r="G30" s="136">
        <v>0</v>
      </c>
      <c r="H30" s="136">
        <v>599000</v>
      </c>
      <c r="I30" s="136">
        <v>599000</v>
      </c>
      <c r="J30" s="136"/>
      <c r="K30" s="136">
        <f>H30-I30</f>
        <v>0</v>
      </c>
      <c r="L30" s="57">
        <v>0</v>
      </c>
      <c r="M30" s="9"/>
    </row>
    <row r="31" spans="1:13" ht="15.75">
      <c r="A31" s="115" t="s">
        <v>116</v>
      </c>
      <c r="B31" s="105">
        <v>2200</v>
      </c>
      <c r="C31" s="106" t="s">
        <v>53</v>
      </c>
      <c r="D31" s="131">
        <f>D32+D33+D34+D35+D42+D43+D44+D51</f>
        <v>480900</v>
      </c>
      <c r="E31" s="131">
        <f aca="true" t="shared" si="4" ref="E31:K31">E32+E33+E34+E35+E42+E43+E44+E51</f>
        <v>0</v>
      </c>
      <c r="F31" s="131">
        <v>0</v>
      </c>
      <c r="G31" s="131">
        <f t="shared" si="4"/>
        <v>0</v>
      </c>
      <c r="H31" s="131">
        <f t="shared" si="4"/>
        <v>468260.06</v>
      </c>
      <c r="I31" s="131">
        <f t="shared" si="4"/>
        <v>468260.06</v>
      </c>
      <c r="J31" s="131">
        <f t="shared" si="4"/>
        <v>0</v>
      </c>
      <c r="K31" s="131">
        <f t="shared" si="4"/>
        <v>0</v>
      </c>
      <c r="L31" s="55">
        <f>SUM(L32:L36,L37:L37)</f>
        <v>0</v>
      </c>
      <c r="M31" s="9"/>
    </row>
    <row r="32" spans="1:13" ht="15">
      <c r="A32" s="179" t="s">
        <v>9</v>
      </c>
      <c r="B32" s="107">
        <v>2210</v>
      </c>
      <c r="C32" s="108" t="s">
        <v>54</v>
      </c>
      <c r="D32" s="136">
        <v>85000</v>
      </c>
      <c r="E32" s="136"/>
      <c r="F32" s="136">
        <v>0</v>
      </c>
      <c r="G32" s="136">
        <v>0</v>
      </c>
      <c r="H32" s="136">
        <v>82571.56</v>
      </c>
      <c r="I32" s="136">
        <v>82571.56</v>
      </c>
      <c r="J32" s="136"/>
      <c r="K32" s="136">
        <f>H32-I32</f>
        <v>0</v>
      </c>
      <c r="L32" s="56">
        <v>0</v>
      </c>
      <c r="M32" s="3"/>
    </row>
    <row r="33" spans="1:13" ht="15">
      <c r="A33" s="112" t="s">
        <v>10</v>
      </c>
      <c r="B33" s="107">
        <v>2220</v>
      </c>
      <c r="C33" s="108" t="s">
        <v>55</v>
      </c>
      <c r="D33" s="136">
        <v>0</v>
      </c>
      <c r="E33" s="136"/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f>H33-I33</f>
        <v>0</v>
      </c>
      <c r="L33" s="56">
        <v>0</v>
      </c>
      <c r="M33" s="3"/>
    </row>
    <row r="34" spans="1:13" ht="15">
      <c r="A34" s="112" t="s">
        <v>58</v>
      </c>
      <c r="B34" s="107">
        <v>2230</v>
      </c>
      <c r="C34" s="108" t="s">
        <v>56</v>
      </c>
      <c r="D34" s="136">
        <v>0</v>
      </c>
      <c r="E34" s="136"/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f>H34-I34</f>
        <v>0</v>
      </c>
      <c r="L34" s="56">
        <v>0</v>
      </c>
      <c r="M34" s="3"/>
    </row>
    <row r="35" spans="1:13" ht="15">
      <c r="A35" s="112" t="s">
        <v>85</v>
      </c>
      <c r="B35" s="107">
        <v>2240</v>
      </c>
      <c r="C35" s="108" t="s">
        <v>57</v>
      </c>
      <c r="D35" s="136">
        <v>326819</v>
      </c>
      <c r="E35" s="136"/>
      <c r="F35" s="136">
        <v>0</v>
      </c>
      <c r="G35" s="136">
        <v>0</v>
      </c>
      <c r="H35" s="136">
        <v>316608</v>
      </c>
      <c r="I35" s="136">
        <v>316608</v>
      </c>
      <c r="J35" s="136"/>
      <c r="K35" s="136">
        <f>H35-I35</f>
        <v>0</v>
      </c>
      <c r="L35" s="56">
        <v>0</v>
      </c>
      <c r="M35" s="3"/>
    </row>
    <row r="36" spans="1:13" ht="15" hidden="1">
      <c r="A36" s="44"/>
      <c r="B36" s="25"/>
      <c r="C36" s="26"/>
      <c r="D36" s="136">
        <v>0</v>
      </c>
      <c r="E36" s="136"/>
      <c r="F36" s="136">
        <v>0</v>
      </c>
      <c r="G36" s="136">
        <v>0</v>
      </c>
      <c r="H36" s="136"/>
      <c r="I36" s="136"/>
      <c r="J36" s="136"/>
      <c r="K36" s="136">
        <f>H36-I36</f>
        <v>0</v>
      </c>
      <c r="L36" s="56">
        <v>0</v>
      </c>
      <c r="M36" s="3"/>
    </row>
    <row r="37" spans="1:13" ht="15" hidden="1">
      <c r="A37" s="41" t="s">
        <v>76</v>
      </c>
      <c r="B37" s="25">
        <v>1136</v>
      </c>
      <c r="C37" s="26"/>
      <c r="D37" s="136"/>
      <c r="E37" s="136"/>
      <c r="F37" s="136">
        <v>0</v>
      </c>
      <c r="G37" s="136">
        <v>0</v>
      </c>
      <c r="H37" s="136"/>
      <c r="I37" s="136"/>
      <c r="J37" s="136"/>
      <c r="K37" s="136">
        <v>0</v>
      </c>
      <c r="L37" s="56">
        <v>0</v>
      </c>
      <c r="M37" s="3"/>
    </row>
    <row r="38" spans="1:13" ht="28.5" hidden="1">
      <c r="A38" s="44" t="s">
        <v>11</v>
      </c>
      <c r="B38" s="25">
        <v>1137</v>
      </c>
      <c r="C38" s="25"/>
      <c r="D38" s="136"/>
      <c r="E38" s="136"/>
      <c r="F38" s="136">
        <v>0</v>
      </c>
      <c r="G38" s="136">
        <v>0</v>
      </c>
      <c r="H38" s="136"/>
      <c r="I38" s="136"/>
      <c r="J38" s="136"/>
      <c r="K38" s="136">
        <v>0</v>
      </c>
      <c r="L38" s="56">
        <v>0</v>
      </c>
      <c r="M38" s="3"/>
    </row>
    <row r="39" spans="1:13" ht="15" hidden="1">
      <c r="A39" s="41" t="s">
        <v>25</v>
      </c>
      <c r="B39" s="25">
        <v>1138</v>
      </c>
      <c r="C39" s="25"/>
      <c r="D39" s="136"/>
      <c r="E39" s="136"/>
      <c r="F39" s="136">
        <v>0</v>
      </c>
      <c r="G39" s="136">
        <v>0</v>
      </c>
      <c r="H39" s="136"/>
      <c r="I39" s="136"/>
      <c r="J39" s="136"/>
      <c r="K39" s="136">
        <v>0</v>
      </c>
      <c r="L39" s="56">
        <v>0</v>
      </c>
      <c r="M39" s="3"/>
    </row>
    <row r="40" spans="1:13" ht="15" hidden="1">
      <c r="A40" s="41" t="s">
        <v>12</v>
      </c>
      <c r="B40" s="25">
        <v>1139</v>
      </c>
      <c r="C40" s="25"/>
      <c r="D40" s="136"/>
      <c r="E40" s="136"/>
      <c r="F40" s="136">
        <v>0</v>
      </c>
      <c r="G40" s="136">
        <v>0</v>
      </c>
      <c r="H40" s="136"/>
      <c r="I40" s="136"/>
      <c r="J40" s="136"/>
      <c r="K40" s="136">
        <v>0</v>
      </c>
      <c r="L40" s="51">
        <v>0</v>
      </c>
      <c r="M40" s="3"/>
    </row>
    <row r="41" spans="1:13" ht="15" hidden="1">
      <c r="A41" s="35">
        <v>1</v>
      </c>
      <c r="B41" s="36">
        <v>2</v>
      </c>
      <c r="C41" s="36"/>
      <c r="D41" s="136"/>
      <c r="E41" s="136"/>
      <c r="F41" s="136"/>
      <c r="G41" s="136"/>
      <c r="H41" s="136"/>
      <c r="I41" s="136"/>
      <c r="J41" s="136"/>
      <c r="K41" s="136"/>
      <c r="L41" s="57">
        <v>0</v>
      </c>
      <c r="M41" s="9"/>
    </row>
    <row r="42" spans="1:13" ht="15">
      <c r="A42" s="112" t="s">
        <v>13</v>
      </c>
      <c r="B42" s="107">
        <v>2250</v>
      </c>
      <c r="C42" s="107">
        <v>130</v>
      </c>
      <c r="D42" s="136">
        <v>3081</v>
      </c>
      <c r="E42" s="136"/>
      <c r="F42" s="136">
        <v>0</v>
      </c>
      <c r="G42" s="136">
        <v>0</v>
      </c>
      <c r="H42" s="136">
        <v>3080.5</v>
      </c>
      <c r="I42" s="136">
        <v>3080.5</v>
      </c>
      <c r="J42" s="136"/>
      <c r="K42" s="136">
        <f>H42-I42</f>
        <v>0</v>
      </c>
      <c r="L42" s="56">
        <v>0</v>
      </c>
      <c r="M42" s="9"/>
    </row>
    <row r="43" spans="1:13" ht="15">
      <c r="A43" s="43" t="s">
        <v>117</v>
      </c>
      <c r="B43" s="27">
        <v>2260</v>
      </c>
      <c r="C43" s="27">
        <v>140</v>
      </c>
      <c r="D43" s="132">
        <v>0</v>
      </c>
      <c r="E43" s="132">
        <f>SUM(E44:E49)</f>
        <v>0</v>
      </c>
      <c r="F43" s="132">
        <v>0</v>
      </c>
      <c r="G43" s="132">
        <f>SUM(G44:G49)</f>
        <v>0</v>
      </c>
      <c r="H43" s="132">
        <v>0</v>
      </c>
      <c r="I43" s="132">
        <v>0</v>
      </c>
      <c r="J43" s="132">
        <v>0</v>
      </c>
      <c r="K43" s="136">
        <f>H43-I43</f>
        <v>0</v>
      </c>
      <c r="L43" s="55">
        <f>SUM(L44:L49)</f>
        <v>0</v>
      </c>
      <c r="M43" s="9"/>
    </row>
    <row r="44" spans="1:13" ht="15">
      <c r="A44" s="42" t="s">
        <v>14</v>
      </c>
      <c r="B44" s="107">
        <v>2270</v>
      </c>
      <c r="C44" s="107">
        <v>150</v>
      </c>
      <c r="D44" s="136">
        <f>D45+D46+D47+D48+D49+D50</f>
        <v>66000</v>
      </c>
      <c r="E44" s="136">
        <f aca="true" t="shared" si="5" ref="E44:K44">E45+E46+E47+E48+E49+E50</f>
        <v>0</v>
      </c>
      <c r="F44" s="136">
        <v>66000</v>
      </c>
      <c r="G44" s="136">
        <f t="shared" si="5"/>
        <v>0</v>
      </c>
      <c r="H44" s="136">
        <f t="shared" si="5"/>
        <v>66000</v>
      </c>
      <c r="I44" s="136">
        <f t="shared" si="5"/>
        <v>66000</v>
      </c>
      <c r="J44" s="136">
        <f t="shared" si="5"/>
        <v>0</v>
      </c>
      <c r="K44" s="136">
        <f t="shared" si="5"/>
        <v>0</v>
      </c>
      <c r="L44" s="56">
        <v>0</v>
      </c>
      <c r="M44" s="3"/>
    </row>
    <row r="45" spans="1:13" ht="15">
      <c r="A45" s="41" t="s">
        <v>15</v>
      </c>
      <c r="B45" s="25">
        <v>2271</v>
      </c>
      <c r="C45" s="25">
        <v>160</v>
      </c>
      <c r="D45" s="140">
        <v>33500</v>
      </c>
      <c r="E45" s="140"/>
      <c r="F45" s="140">
        <v>0</v>
      </c>
      <c r="G45" s="140">
        <v>0</v>
      </c>
      <c r="H45" s="140">
        <v>33500</v>
      </c>
      <c r="I45" s="140">
        <v>33500</v>
      </c>
      <c r="J45" s="140"/>
      <c r="K45" s="140">
        <f aca="true" t="shared" si="6" ref="K45:K50">H45-I45</f>
        <v>0</v>
      </c>
      <c r="L45" s="56">
        <v>0</v>
      </c>
      <c r="M45" s="3"/>
    </row>
    <row r="46" spans="1:13" ht="15">
      <c r="A46" s="41" t="s">
        <v>16</v>
      </c>
      <c r="B46" s="25">
        <v>2272</v>
      </c>
      <c r="C46" s="25">
        <v>170</v>
      </c>
      <c r="D46" s="140">
        <v>3200</v>
      </c>
      <c r="E46" s="140"/>
      <c r="F46" s="140">
        <v>0</v>
      </c>
      <c r="G46" s="140">
        <v>0</v>
      </c>
      <c r="H46" s="140">
        <v>3200</v>
      </c>
      <c r="I46" s="140">
        <v>3200</v>
      </c>
      <c r="J46" s="140"/>
      <c r="K46" s="140">
        <f t="shared" si="6"/>
        <v>0</v>
      </c>
      <c r="L46" s="56">
        <v>0</v>
      </c>
      <c r="M46" s="3"/>
    </row>
    <row r="47" spans="1:13" ht="15">
      <c r="A47" s="41" t="s">
        <v>17</v>
      </c>
      <c r="B47" s="25">
        <v>2273</v>
      </c>
      <c r="C47" s="25">
        <v>180</v>
      </c>
      <c r="D47" s="140">
        <v>29300</v>
      </c>
      <c r="E47" s="140"/>
      <c r="F47" s="140">
        <v>0</v>
      </c>
      <c r="G47" s="140">
        <v>0</v>
      </c>
      <c r="H47" s="140">
        <v>29300</v>
      </c>
      <c r="I47" s="140">
        <v>29300</v>
      </c>
      <c r="J47" s="140"/>
      <c r="K47" s="140">
        <f t="shared" si="6"/>
        <v>0</v>
      </c>
      <c r="L47" s="56">
        <v>0</v>
      </c>
      <c r="M47" s="3"/>
    </row>
    <row r="48" spans="1:13" ht="15">
      <c r="A48" s="41" t="s">
        <v>19</v>
      </c>
      <c r="B48" s="25">
        <v>2274</v>
      </c>
      <c r="C48" s="25">
        <v>190</v>
      </c>
      <c r="D48" s="140">
        <v>0</v>
      </c>
      <c r="E48" s="140"/>
      <c r="F48" s="140">
        <v>0</v>
      </c>
      <c r="G48" s="140">
        <v>0</v>
      </c>
      <c r="H48" s="140">
        <v>0</v>
      </c>
      <c r="I48" s="140">
        <v>0</v>
      </c>
      <c r="J48" s="140">
        <v>0</v>
      </c>
      <c r="K48" s="140">
        <f t="shared" si="6"/>
        <v>0</v>
      </c>
      <c r="L48" s="56">
        <v>0</v>
      </c>
      <c r="M48" s="3"/>
    </row>
    <row r="49" spans="1:13" ht="15">
      <c r="A49" s="41" t="s">
        <v>18</v>
      </c>
      <c r="B49" s="25">
        <v>2275</v>
      </c>
      <c r="C49" s="25">
        <v>200</v>
      </c>
      <c r="D49" s="140">
        <v>0</v>
      </c>
      <c r="E49" s="140"/>
      <c r="F49" s="140">
        <v>0</v>
      </c>
      <c r="G49" s="140">
        <v>0</v>
      </c>
      <c r="H49" s="140">
        <v>0</v>
      </c>
      <c r="I49" s="140">
        <v>0</v>
      </c>
      <c r="J49" s="140">
        <v>0</v>
      </c>
      <c r="K49" s="140">
        <f t="shared" si="6"/>
        <v>0</v>
      </c>
      <c r="L49" s="56">
        <v>0</v>
      </c>
      <c r="M49" s="3"/>
    </row>
    <row r="50" spans="1:13" ht="15">
      <c r="A50" s="41" t="s">
        <v>141</v>
      </c>
      <c r="B50" s="25">
        <v>2276</v>
      </c>
      <c r="C50" s="25">
        <v>210</v>
      </c>
      <c r="D50" s="140">
        <v>0</v>
      </c>
      <c r="E50" s="140"/>
      <c r="F50" s="140">
        <v>0</v>
      </c>
      <c r="G50" s="140">
        <v>0</v>
      </c>
      <c r="H50" s="140">
        <v>0</v>
      </c>
      <c r="I50" s="140">
        <v>0</v>
      </c>
      <c r="J50" s="140">
        <v>0</v>
      </c>
      <c r="K50" s="140">
        <f t="shared" si="6"/>
        <v>0</v>
      </c>
      <c r="L50" s="56"/>
      <c r="M50" s="3"/>
    </row>
    <row r="51" spans="1:13" ht="28.5">
      <c r="A51" s="43" t="s">
        <v>118</v>
      </c>
      <c r="B51" s="107">
        <v>2280</v>
      </c>
      <c r="C51" s="107">
        <v>220</v>
      </c>
      <c r="D51" s="136">
        <f>D52+D53</f>
        <v>0</v>
      </c>
      <c r="E51" s="136">
        <f aca="true" t="shared" si="7" ref="E51:K51">E52+E53</f>
        <v>0</v>
      </c>
      <c r="F51" s="136">
        <f t="shared" si="7"/>
        <v>0</v>
      </c>
      <c r="G51" s="136">
        <f t="shared" si="7"/>
        <v>0</v>
      </c>
      <c r="H51" s="136">
        <f t="shared" si="7"/>
        <v>0</v>
      </c>
      <c r="I51" s="136">
        <f t="shared" si="7"/>
        <v>0</v>
      </c>
      <c r="J51" s="136">
        <f t="shared" si="7"/>
        <v>0</v>
      </c>
      <c r="K51" s="136">
        <f t="shared" si="7"/>
        <v>0</v>
      </c>
      <c r="L51" s="57">
        <v>0</v>
      </c>
      <c r="M51" s="9"/>
    </row>
    <row r="52" spans="1:13" ht="28.5">
      <c r="A52" s="44" t="s">
        <v>59</v>
      </c>
      <c r="B52" s="25">
        <v>2281</v>
      </c>
      <c r="C52" s="25">
        <v>230</v>
      </c>
      <c r="D52" s="140">
        <v>0</v>
      </c>
      <c r="E52" s="140"/>
      <c r="F52" s="140">
        <v>0</v>
      </c>
      <c r="G52" s="140">
        <v>0</v>
      </c>
      <c r="H52" s="140">
        <v>0</v>
      </c>
      <c r="I52" s="140">
        <v>0</v>
      </c>
      <c r="J52" s="140">
        <v>0</v>
      </c>
      <c r="K52" s="140">
        <v>0</v>
      </c>
      <c r="L52" s="56">
        <f>L55</f>
        <v>0</v>
      </c>
      <c r="M52" s="23"/>
    </row>
    <row r="53" spans="1:13" ht="28.5">
      <c r="A53" s="44" t="s">
        <v>100</v>
      </c>
      <c r="B53" s="25">
        <v>2282</v>
      </c>
      <c r="C53" s="25">
        <v>240</v>
      </c>
      <c r="D53" s="140">
        <v>0</v>
      </c>
      <c r="E53" s="140"/>
      <c r="F53" s="140">
        <v>0</v>
      </c>
      <c r="G53" s="140">
        <v>0</v>
      </c>
      <c r="H53" s="140">
        <v>0</v>
      </c>
      <c r="I53" s="140">
        <v>0</v>
      </c>
      <c r="J53" s="140">
        <v>0</v>
      </c>
      <c r="K53" s="140">
        <v>0</v>
      </c>
      <c r="L53" s="56">
        <v>0</v>
      </c>
      <c r="M53" s="23"/>
    </row>
    <row r="54" spans="1:13" ht="15.75">
      <c r="A54" s="115" t="s">
        <v>119</v>
      </c>
      <c r="B54" s="105">
        <v>2400</v>
      </c>
      <c r="C54" s="105">
        <v>250</v>
      </c>
      <c r="D54" s="141">
        <f>D55+D56</f>
        <v>0</v>
      </c>
      <c r="E54" s="141">
        <f aca="true" t="shared" si="8" ref="E54:K54">E55+E56</f>
        <v>0</v>
      </c>
      <c r="F54" s="141">
        <f t="shared" si="8"/>
        <v>0</v>
      </c>
      <c r="G54" s="141">
        <f t="shared" si="8"/>
        <v>0</v>
      </c>
      <c r="H54" s="141">
        <f t="shared" si="8"/>
        <v>0</v>
      </c>
      <c r="I54" s="141">
        <f t="shared" si="8"/>
        <v>0</v>
      </c>
      <c r="J54" s="141">
        <f t="shared" si="8"/>
        <v>0</v>
      </c>
      <c r="K54" s="141">
        <f t="shared" si="8"/>
        <v>0</v>
      </c>
      <c r="L54" s="56">
        <v>0</v>
      </c>
      <c r="M54" s="3"/>
    </row>
    <row r="55" spans="1:13" ht="15">
      <c r="A55" s="116" t="s">
        <v>120</v>
      </c>
      <c r="B55" s="107">
        <v>2410</v>
      </c>
      <c r="C55" s="107">
        <v>260</v>
      </c>
      <c r="D55" s="136">
        <f aca="true" t="shared" si="9" ref="D55:K55">D58</f>
        <v>0</v>
      </c>
      <c r="E55" s="136">
        <f t="shared" si="9"/>
        <v>0</v>
      </c>
      <c r="F55" s="136">
        <v>0</v>
      </c>
      <c r="G55" s="136">
        <f t="shared" si="9"/>
        <v>0</v>
      </c>
      <c r="H55" s="136">
        <f t="shared" si="9"/>
        <v>0</v>
      </c>
      <c r="I55" s="136">
        <f t="shared" si="9"/>
        <v>0</v>
      </c>
      <c r="J55" s="136">
        <f t="shared" si="9"/>
        <v>0</v>
      </c>
      <c r="K55" s="136">
        <f t="shared" si="9"/>
        <v>0</v>
      </c>
      <c r="L55" s="55">
        <f>SUM(L56:L58)</f>
        <v>0</v>
      </c>
      <c r="M55" s="9"/>
    </row>
    <row r="56" spans="1:13" ht="15">
      <c r="A56" s="116" t="s">
        <v>121</v>
      </c>
      <c r="B56" s="107">
        <v>2420</v>
      </c>
      <c r="C56" s="107">
        <v>270</v>
      </c>
      <c r="D56" s="136">
        <v>0</v>
      </c>
      <c r="E56" s="136"/>
      <c r="F56" s="136">
        <v>0</v>
      </c>
      <c r="G56" s="136">
        <v>0</v>
      </c>
      <c r="H56" s="136">
        <v>0</v>
      </c>
      <c r="I56" s="136">
        <v>0</v>
      </c>
      <c r="J56" s="136">
        <v>0</v>
      </c>
      <c r="K56" s="136">
        <v>0</v>
      </c>
      <c r="L56" s="56">
        <v>0</v>
      </c>
      <c r="M56" s="9"/>
    </row>
    <row r="57" spans="1:13" ht="15.75">
      <c r="A57" s="115" t="s">
        <v>122</v>
      </c>
      <c r="B57" s="105">
        <v>2600</v>
      </c>
      <c r="C57" s="105">
        <v>280</v>
      </c>
      <c r="D57" s="141">
        <f>D58+D59+D60</f>
        <v>0</v>
      </c>
      <c r="E57" s="141">
        <f aca="true" t="shared" si="10" ref="E57:K57">E58+E59+E60</f>
        <v>0</v>
      </c>
      <c r="F57" s="141">
        <f t="shared" si="10"/>
        <v>0</v>
      </c>
      <c r="G57" s="141">
        <f t="shared" si="10"/>
        <v>0</v>
      </c>
      <c r="H57" s="141">
        <f t="shared" si="10"/>
        <v>0</v>
      </c>
      <c r="I57" s="141">
        <f t="shared" si="10"/>
        <v>0</v>
      </c>
      <c r="J57" s="141">
        <f t="shared" si="10"/>
        <v>0</v>
      </c>
      <c r="K57" s="141">
        <f t="shared" si="10"/>
        <v>0</v>
      </c>
      <c r="L57" s="56">
        <v>0</v>
      </c>
      <c r="M57" s="9"/>
    </row>
    <row r="58" spans="1:13" ht="28.5">
      <c r="A58" s="116" t="s">
        <v>134</v>
      </c>
      <c r="B58" s="107">
        <v>2610</v>
      </c>
      <c r="C58" s="107">
        <v>290</v>
      </c>
      <c r="D58" s="132">
        <f aca="true" t="shared" si="11" ref="D58:L58">SUM(D59:D61)</f>
        <v>0</v>
      </c>
      <c r="E58" s="132">
        <f t="shared" si="11"/>
        <v>0</v>
      </c>
      <c r="F58" s="132">
        <v>0</v>
      </c>
      <c r="G58" s="132">
        <f t="shared" si="11"/>
        <v>0</v>
      </c>
      <c r="H58" s="132">
        <f t="shared" si="11"/>
        <v>0</v>
      </c>
      <c r="I58" s="132">
        <f t="shared" si="11"/>
        <v>0</v>
      </c>
      <c r="J58" s="132">
        <f t="shared" si="11"/>
        <v>0</v>
      </c>
      <c r="K58" s="132">
        <f t="shared" si="11"/>
        <v>0</v>
      </c>
      <c r="L58" s="55">
        <f t="shared" si="11"/>
        <v>0</v>
      </c>
      <c r="M58" s="9"/>
    </row>
    <row r="59" spans="1:13" ht="28.5">
      <c r="A59" s="116" t="s">
        <v>26</v>
      </c>
      <c r="B59" s="107">
        <v>2620</v>
      </c>
      <c r="C59" s="107">
        <v>300</v>
      </c>
      <c r="D59" s="134">
        <v>0</v>
      </c>
      <c r="E59" s="134"/>
      <c r="F59" s="134">
        <v>0</v>
      </c>
      <c r="G59" s="134">
        <v>0</v>
      </c>
      <c r="H59" s="134">
        <v>0</v>
      </c>
      <c r="I59" s="134">
        <v>0</v>
      </c>
      <c r="J59" s="134">
        <v>0</v>
      </c>
      <c r="K59" s="134">
        <v>0</v>
      </c>
      <c r="L59" s="56">
        <v>0</v>
      </c>
      <c r="M59" s="3"/>
    </row>
    <row r="60" spans="1:13" ht="28.5">
      <c r="A60" s="116" t="s">
        <v>123</v>
      </c>
      <c r="B60" s="107">
        <v>2630</v>
      </c>
      <c r="C60" s="107">
        <v>310</v>
      </c>
      <c r="D60" s="134">
        <v>0</v>
      </c>
      <c r="E60" s="134"/>
      <c r="F60" s="134">
        <v>0</v>
      </c>
      <c r="G60" s="134">
        <v>0</v>
      </c>
      <c r="H60" s="134">
        <v>0</v>
      </c>
      <c r="I60" s="134">
        <v>0</v>
      </c>
      <c r="J60" s="134">
        <v>0</v>
      </c>
      <c r="K60" s="134">
        <v>0</v>
      </c>
      <c r="L60" s="61">
        <v>0</v>
      </c>
      <c r="M60" s="3"/>
    </row>
    <row r="61" spans="1:13" ht="15.75">
      <c r="A61" s="109" t="s">
        <v>124</v>
      </c>
      <c r="B61" s="105">
        <v>2700</v>
      </c>
      <c r="C61" s="105">
        <v>320</v>
      </c>
      <c r="D61" s="140">
        <f>D62+D63+D64</f>
        <v>0</v>
      </c>
      <c r="E61" s="140">
        <f aca="true" t="shared" si="12" ref="E61:K61">E62+E63+E64</f>
        <v>0</v>
      </c>
      <c r="F61" s="140">
        <f t="shared" si="12"/>
        <v>0</v>
      </c>
      <c r="G61" s="140">
        <f t="shared" si="12"/>
        <v>0</v>
      </c>
      <c r="H61" s="140">
        <f t="shared" si="12"/>
        <v>0</v>
      </c>
      <c r="I61" s="140">
        <f t="shared" si="12"/>
        <v>0</v>
      </c>
      <c r="J61" s="140">
        <f t="shared" si="12"/>
        <v>0</v>
      </c>
      <c r="K61" s="140">
        <f t="shared" si="12"/>
        <v>0</v>
      </c>
      <c r="L61" s="61">
        <v>0</v>
      </c>
      <c r="M61" s="3"/>
    </row>
    <row r="62" spans="1:13" ht="15">
      <c r="A62" s="112" t="s">
        <v>20</v>
      </c>
      <c r="B62" s="107">
        <v>2710</v>
      </c>
      <c r="C62" s="107">
        <v>330</v>
      </c>
      <c r="D62" s="136">
        <v>0</v>
      </c>
      <c r="E62" s="136"/>
      <c r="F62" s="136">
        <v>0</v>
      </c>
      <c r="G62" s="136">
        <v>0</v>
      </c>
      <c r="H62" s="136">
        <v>0</v>
      </c>
      <c r="I62" s="136">
        <v>0</v>
      </c>
      <c r="J62" s="136">
        <v>0</v>
      </c>
      <c r="K62" s="136">
        <v>0</v>
      </c>
      <c r="L62" s="51">
        <v>0</v>
      </c>
      <c r="M62" s="9"/>
    </row>
    <row r="63" spans="1:13" ht="15.75">
      <c r="A63" s="112" t="s">
        <v>41</v>
      </c>
      <c r="B63" s="107">
        <v>2720</v>
      </c>
      <c r="C63" s="107">
        <v>340</v>
      </c>
      <c r="D63" s="151">
        <f aca="true" t="shared" si="13" ref="D63:L63">SUM(D64,D75,D76)</f>
        <v>0</v>
      </c>
      <c r="E63" s="151">
        <f t="shared" si="13"/>
        <v>0</v>
      </c>
      <c r="F63" s="151">
        <f t="shared" si="13"/>
        <v>0</v>
      </c>
      <c r="G63" s="151">
        <f t="shared" si="13"/>
        <v>0</v>
      </c>
      <c r="H63" s="151">
        <f t="shared" si="13"/>
        <v>0</v>
      </c>
      <c r="I63" s="151">
        <f t="shared" si="13"/>
        <v>0</v>
      </c>
      <c r="J63" s="151">
        <f t="shared" si="13"/>
        <v>0</v>
      </c>
      <c r="K63" s="151">
        <f t="shared" si="13"/>
        <v>0</v>
      </c>
      <c r="L63" s="58">
        <f t="shared" si="13"/>
        <v>0</v>
      </c>
      <c r="M63" s="12"/>
    </row>
    <row r="64" spans="1:13" ht="15.75">
      <c r="A64" s="112" t="s">
        <v>125</v>
      </c>
      <c r="B64" s="107">
        <v>2730</v>
      </c>
      <c r="C64" s="107">
        <v>350</v>
      </c>
      <c r="D64" s="151">
        <f aca="true" t="shared" si="14" ref="D64:L64">SUM(D65:D66,D70)</f>
        <v>0</v>
      </c>
      <c r="E64" s="151">
        <f t="shared" si="14"/>
        <v>0</v>
      </c>
      <c r="F64" s="151">
        <f t="shared" si="14"/>
        <v>0</v>
      </c>
      <c r="G64" s="151">
        <f t="shared" si="14"/>
        <v>0</v>
      </c>
      <c r="H64" s="151">
        <f t="shared" si="14"/>
        <v>0</v>
      </c>
      <c r="I64" s="151">
        <f t="shared" si="14"/>
        <v>0</v>
      </c>
      <c r="J64" s="151">
        <f t="shared" si="14"/>
        <v>0</v>
      </c>
      <c r="K64" s="151">
        <f t="shared" si="14"/>
        <v>0</v>
      </c>
      <c r="L64" s="58">
        <f t="shared" si="14"/>
        <v>0</v>
      </c>
      <c r="M64" s="12"/>
    </row>
    <row r="65" spans="1:13" ht="15.75">
      <c r="A65" s="109" t="s">
        <v>126</v>
      </c>
      <c r="B65" s="105">
        <v>2800</v>
      </c>
      <c r="C65" s="105">
        <v>360</v>
      </c>
      <c r="D65" s="141">
        <v>0</v>
      </c>
      <c r="E65" s="141"/>
      <c r="F65" s="141">
        <v>0</v>
      </c>
      <c r="G65" s="141">
        <v>0</v>
      </c>
      <c r="H65" s="141">
        <v>0</v>
      </c>
      <c r="I65" s="141">
        <v>0</v>
      </c>
      <c r="J65" s="141">
        <v>0</v>
      </c>
      <c r="K65" s="141">
        <v>0</v>
      </c>
      <c r="L65" s="51">
        <v>0</v>
      </c>
      <c r="M65" s="9"/>
    </row>
    <row r="66" spans="1:13" ht="15.75">
      <c r="A66" s="118" t="s">
        <v>21</v>
      </c>
      <c r="B66" s="29">
        <v>3000</v>
      </c>
      <c r="C66" s="29">
        <v>370</v>
      </c>
      <c r="D66" s="131">
        <f>D67+D90</f>
        <v>0</v>
      </c>
      <c r="E66" s="131">
        <f aca="true" t="shared" si="15" ref="E66:K66">E67+E90</f>
        <v>0</v>
      </c>
      <c r="F66" s="131">
        <f t="shared" si="15"/>
        <v>0</v>
      </c>
      <c r="G66" s="131">
        <f t="shared" si="15"/>
        <v>0</v>
      </c>
      <c r="H66" s="131">
        <f t="shared" si="15"/>
        <v>0</v>
      </c>
      <c r="I66" s="131">
        <f t="shared" si="15"/>
        <v>0</v>
      </c>
      <c r="J66" s="131">
        <f t="shared" si="15"/>
        <v>0</v>
      </c>
      <c r="K66" s="131">
        <f t="shared" si="15"/>
        <v>0</v>
      </c>
      <c r="L66" s="51">
        <v>0</v>
      </c>
      <c r="M66" s="9"/>
    </row>
    <row r="67" spans="1:13" ht="15.75">
      <c r="A67" s="45" t="s">
        <v>22</v>
      </c>
      <c r="B67" s="29">
        <v>3100</v>
      </c>
      <c r="C67" s="29">
        <v>380</v>
      </c>
      <c r="D67" s="141">
        <f>D68+D69+D74+D78+D88+D89</f>
        <v>0</v>
      </c>
      <c r="E67" s="141"/>
      <c r="F67" s="141">
        <v>0</v>
      </c>
      <c r="G67" s="141">
        <v>0</v>
      </c>
      <c r="H67" s="141">
        <v>0</v>
      </c>
      <c r="I67" s="141">
        <v>0</v>
      </c>
      <c r="J67" s="141">
        <v>0</v>
      </c>
      <c r="K67" s="141">
        <v>0</v>
      </c>
      <c r="L67" s="51">
        <v>0</v>
      </c>
      <c r="M67" s="3"/>
    </row>
    <row r="68" spans="1:13" ht="27.75" customHeight="1">
      <c r="A68" s="116" t="s">
        <v>23</v>
      </c>
      <c r="B68" s="107">
        <v>3110</v>
      </c>
      <c r="C68" s="107">
        <v>390</v>
      </c>
      <c r="D68" s="139">
        <v>0</v>
      </c>
      <c r="E68" s="139">
        <v>0</v>
      </c>
      <c r="F68" s="139">
        <v>0</v>
      </c>
      <c r="G68" s="139">
        <v>0</v>
      </c>
      <c r="H68" s="139">
        <v>0</v>
      </c>
      <c r="I68" s="139">
        <v>0</v>
      </c>
      <c r="J68" s="139">
        <v>0</v>
      </c>
      <c r="K68" s="139">
        <v>0</v>
      </c>
      <c r="L68" s="54">
        <v>0</v>
      </c>
      <c r="M68" s="3"/>
    </row>
    <row r="69" spans="1:13" ht="15">
      <c r="A69" s="112" t="s">
        <v>24</v>
      </c>
      <c r="B69" s="107">
        <v>3120</v>
      </c>
      <c r="C69" s="107">
        <v>400</v>
      </c>
      <c r="D69" s="139">
        <f>D70+D72</f>
        <v>0</v>
      </c>
      <c r="E69" s="139">
        <f aca="true" t="shared" si="16" ref="E69:K69">E70+E72</f>
        <v>0</v>
      </c>
      <c r="F69" s="139">
        <f t="shared" si="16"/>
        <v>0</v>
      </c>
      <c r="G69" s="139">
        <f t="shared" si="16"/>
        <v>0</v>
      </c>
      <c r="H69" s="139">
        <f t="shared" si="16"/>
        <v>0</v>
      </c>
      <c r="I69" s="139">
        <f t="shared" si="16"/>
        <v>0</v>
      </c>
      <c r="J69" s="139">
        <f t="shared" si="16"/>
        <v>0</v>
      </c>
      <c r="K69" s="139">
        <f t="shared" si="16"/>
        <v>0</v>
      </c>
      <c r="L69" s="51">
        <v>0</v>
      </c>
      <c r="M69" s="3"/>
    </row>
    <row r="70" spans="1:13" ht="15">
      <c r="A70" s="117" t="s">
        <v>127</v>
      </c>
      <c r="B70" s="114">
        <v>3121</v>
      </c>
      <c r="C70" s="114">
        <v>410</v>
      </c>
      <c r="D70" s="171">
        <f aca="true" t="shared" si="17" ref="D70:L70">SUM(D71:D74)</f>
        <v>0</v>
      </c>
      <c r="E70" s="171">
        <f t="shared" si="17"/>
        <v>0</v>
      </c>
      <c r="F70" s="171">
        <f t="shared" si="17"/>
        <v>0</v>
      </c>
      <c r="G70" s="171">
        <f t="shared" si="17"/>
        <v>0</v>
      </c>
      <c r="H70" s="171">
        <f t="shared" si="17"/>
        <v>0</v>
      </c>
      <c r="I70" s="171">
        <f t="shared" si="17"/>
        <v>0</v>
      </c>
      <c r="J70" s="171">
        <f t="shared" si="17"/>
        <v>0</v>
      </c>
      <c r="K70" s="171">
        <f t="shared" si="17"/>
        <v>0</v>
      </c>
      <c r="L70" s="55">
        <f t="shared" si="17"/>
        <v>0</v>
      </c>
      <c r="M70" s="9"/>
    </row>
    <row r="71" spans="1:13" ht="15" hidden="1">
      <c r="A71" s="113" t="s">
        <v>27</v>
      </c>
      <c r="B71" s="114">
        <v>2122</v>
      </c>
      <c r="C71" s="114"/>
      <c r="D71" s="140">
        <v>0</v>
      </c>
      <c r="E71" s="140"/>
      <c r="F71" s="140">
        <v>0</v>
      </c>
      <c r="G71" s="140">
        <v>0</v>
      </c>
      <c r="H71" s="140">
        <v>0</v>
      </c>
      <c r="I71" s="140">
        <v>0</v>
      </c>
      <c r="J71" s="140">
        <v>0</v>
      </c>
      <c r="K71" s="140">
        <v>0</v>
      </c>
      <c r="L71" s="51">
        <v>0</v>
      </c>
      <c r="M71" s="3"/>
    </row>
    <row r="72" spans="1:13" ht="15.75" customHeight="1">
      <c r="A72" s="119" t="s">
        <v>128</v>
      </c>
      <c r="B72" s="114">
        <v>3122</v>
      </c>
      <c r="C72" s="114">
        <v>420</v>
      </c>
      <c r="D72" s="140">
        <v>0</v>
      </c>
      <c r="E72" s="140"/>
      <c r="F72" s="140">
        <v>0</v>
      </c>
      <c r="G72" s="140">
        <v>0</v>
      </c>
      <c r="H72" s="140">
        <v>0</v>
      </c>
      <c r="I72" s="140">
        <v>0</v>
      </c>
      <c r="J72" s="140">
        <v>0</v>
      </c>
      <c r="K72" s="140">
        <v>0</v>
      </c>
      <c r="L72" s="51">
        <v>0</v>
      </c>
      <c r="M72" s="3"/>
    </row>
    <row r="73" spans="1:13" ht="15" hidden="1">
      <c r="A73" s="35"/>
      <c r="B73" s="36"/>
      <c r="C73" s="36"/>
      <c r="D73" s="140">
        <v>0</v>
      </c>
      <c r="E73" s="140"/>
      <c r="F73" s="140">
        <v>0</v>
      </c>
      <c r="G73" s="140">
        <v>0</v>
      </c>
      <c r="H73" s="140">
        <v>0</v>
      </c>
      <c r="I73" s="140">
        <v>0</v>
      </c>
      <c r="J73" s="140">
        <v>0</v>
      </c>
      <c r="K73" s="140">
        <v>0</v>
      </c>
      <c r="L73" s="51">
        <v>0</v>
      </c>
      <c r="M73" s="3"/>
    </row>
    <row r="74" spans="1:13" ht="15">
      <c r="A74" s="120" t="s">
        <v>77</v>
      </c>
      <c r="B74" s="107">
        <v>3130</v>
      </c>
      <c r="C74" s="107">
        <v>430</v>
      </c>
      <c r="D74" s="136">
        <f>D75+D77</f>
        <v>0</v>
      </c>
      <c r="E74" s="136">
        <f aca="true" t="shared" si="18" ref="E74:K74">E75+E77</f>
        <v>0</v>
      </c>
      <c r="F74" s="136">
        <f t="shared" si="18"/>
        <v>0</v>
      </c>
      <c r="G74" s="136">
        <f t="shared" si="18"/>
        <v>0</v>
      </c>
      <c r="H74" s="136">
        <f t="shared" si="18"/>
        <v>0</v>
      </c>
      <c r="I74" s="136">
        <f t="shared" si="18"/>
        <v>0</v>
      </c>
      <c r="J74" s="136">
        <f t="shared" si="18"/>
        <v>0</v>
      </c>
      <c r="K74" s="136">
        <f t="shared" si="18"/>
        <v>0</v>
      </c>
      <c r="L74" s="51">
        <v>0</v>
      </c>
      <c r="M74" s="3"/>
    </row>
    <row r="75" spans="1:13" ht="15">
      <c r="A75" s="40" t="s">
        <v>129</v>
      </c>
      <c r="B75" s="25">
        <v>3131</v>
      </c>
      <c r="C75" s="25">
        <v>440</v>
      </c>
      <c r="D75" s="140">
        <v>0</v>
      </c>
      <c r="E75" s="140"/>
      <c r="F75" s="140">
        <v>0</v>
      </c>
      <c r="G75" s="140">
        <v>0</v>
      </c>
      <c r="H75" s="140">
        <v>0</v>
      </c>
      <c r="I75" s="140">
        <v>0</v>
      </c>
      <c r="J75" s="140">
        <v>0</v>
      </c>
      <c r="K75" s="140">
        <v>0</v>
      </c>
      <c r="L75" s="56">
        <v>0</v>
      </c>
      <c r="M75" s="3"/>
    </row>
    <row r="76" spans="1:13" ht="15" hidden="1">
      <c r="A76" s="40" t="s">
        <v>78</v>
      </c>
      <c r="B76" s="25">
        <v>2132</v>
      </c>
      <c r="C76" s="25"/>
      <c r="D76" s="140">
        <v>0</v>
      </c>
      <c r="E76" s="140"/>
      <c r="F76" s="140">
        <v>0</v>
      </c>
      <c r="G76" s="140">
        <v>0</v>
      </c>
      <c r="H76" s="140">
        <v>0</v>
      </c>
      <c r="I76" s="140">
        <v>0</v>
      </c>
      <c r="J76" s="140">
        <v>0</v>
      </c>
      <c r="K76" s="140">
        <v>0</v>
      </c>
      <c r="L76" s="56">
        <v>0</v>
      </c>
      <c r="M76" s="3"/>
    </row>
    <row r="77" spans="1:13" ht="14.25">
      <c r="A77" s="40" t="s">
        <v>79</v>
      </c>
      <c r="B77" s="25">
        <v>3132</v>
      </c>
      <c r="C77" s="25">
        <v>450</v>
      </c>
      <c r="D77" s="170">
        <v>0</v>
      </c>
      <c r="E77" s="170"/>
      <c r="F77" s="170">
        <v>0</v>
      </c>
      <c r="G77" s="170">
        <v>0</v>
      </c>
      <c r="H77" s="170">
        <v>0</v>
      </c>
      <c r="I77" s="170">
        <v>0</v>
      </c>
      <c r="J77" s="170">
        <v>0</v>
      </c>
      <c r="K77" s="170">
        <v>0</v>
      </c>
      <c r="L77" s="60" t="s">
        <v>46</v>
      </c>
      <c r="M77" s="3"/>
    </row>
    <row r="78" spans="1:13" ht="16.5" customHeight="1" thickBot="1">
      <c r="A78" s="203" t="s">
        <v>60</v>
      </c>
      <c r="B78" s="107">
        <v>3140</v>
      </c>
      <c r="C78" s="107">
        <v>460</v>
      </c>
      <c r="D78" s="209">
        <f>D79+D81+D87</f>
        <v>0</v>
      </c>
      <c r="E78" s="209">
        <f aca="true" t="shared" si="19" ref="E78:K78">E79+E81+E87</f>
        <v>0</v>
      </c>
      <c r="F78" s="209">
        <f t="shared" si="19"/>
        <v>0</v>
      </c>
      <c r="G78" s="209">
        <f t="shared" si="19"/>
        <v>0</v>
      </c>
      <c r="H78" s="209">
        <f t="shared" si="19"/>
        <v>0</v>
      </c>
      <c r="I78" s="209">
        <f t="shared" si="19"/>
        <v>0</v>
      </c>
      <c r="J78" s="209">
        <f t="shared" si="19"/>
        <v>0</v>
      </c>
      <c r="K78" s="209">
        <f t="shared" si="19"/>
        <v>0</v>
      </c>
      <c r="L78" s="34"/>
      <c r="M78" s="3"/>
    </row>
    <row r="79" spans="1:12" ht="14.25" customHeight="1" thickTop="1">
      <c r="A79" s="204" t="s">
        <v>130</v>
      </c>
      <c r="B79" s="25">
        <v>3141</v>
      </c>
      <c r="C79" s="25">
        <v>470</v>
      </c>
      <c r="D79" s="195">
        <v>0</v>
      </c>
      <c r="E79" s="195">
        <v>0</v>
      </c>
      <c r="F79" s="195">
        <v>0</v>
      </c>
      <c r="G79" s="195">
        <v>0</v>
      </c>
      <c r="H79" s="195">
        <v>0</v>
      </c>
      <c r="I79" s="195">
        <v>0</v>
      </c>
      <c r="J79" s="195">
        <v>0</v>
      </c>
      <c r="K79" s="195">
        <v>0</v>
      </c>
      <c r="L79" s="50">
        <v>11</v>
      </c>
    </row>
    <row r="80" spans="1:12" ht="16.5" customHeight="1" hidden="1">
      <c r="A80" s="85" t="s">
        <v>61</v>
      </c>
      <c r="B80" s="25">
        <v>2142</v>
      </c>
      <c r="C80" s="25"/>
      <c r="D80" s="195"/>
      <c r="E80" s="195"/>
      <c r="F80" s="195"/>
      <c r="G80" s="195"/>
      <c r="H80" s="195"/>
      <c r="I80" s="195"/>
      <c r="J80" s="195"/>
      <c r="K80" s="195"/>
      <c r="L80" s="51">
        <v>0</v>
      </c>
    </row>
    <row r="81" spans="1:12" ht="17.25" customHeight="1">
      <c r="A81" s="85" t="s">
        <v>131</v>
      </c>
      <c r="B81" s="25">
        <v>3142</v>
      </c>
      <c r="C81" s="25">
        <v>480</v>
      </c>
      <c r="D81" s="195">
        <v>0</v>
      </c>
      <c r="E81" s="195">
        <v>0</v>
      </c>
      <c r="F81" s="195">
        <v>0</v>
      </c>
      <c r="G81" s="195">
        <v>0</v>
      </c>
      <c r="H81" s="195">
        <v>0</v>
      </c>
      <c r="I81" s="195">
        <v>0</v>
      </c>
      <c r="J81" s="195">
        <v>0</v>
      </c>
      <c r="K81" s="195">
        <v>0</v>
      </c>
      <c r="L81" s="51">
        <v>0</v>
      </c>
    </row>
    <row r="82" spans="1:13" ht="18.75" customHeight="1" hidden="1" thickTop="1">
      <c r="A82" s="85"/>
      <c r="B82" s="85"/>
      <c r="C82" s="85"/>
      <c r="D82" s="205"/>
      <c r="E82" s="205"/>
      <c r="F82" s="205"/>
      <c r="G82" s="205"/>
      <c r="H82" s="205"/>
      <c r="I82" s="205"/>
      <c r="J82" s="205"/>
      <c r="K82" s="205"/>
      <c r="L82" s="51">
        <v>0</v>
      </c>
      <c r="M82" s="6"/>
    </row>
    <row r="83" spans="1:13" ht="15" hidden="1">
      <c r="A83" s="85"/>
      <c r="B83" s="85"/>
      <c r="C83" s="85"/>
      <c r="D83" s="140">
        <v>0</v>
      </c>
      <c r="E83" s="140"/>
      <c r="F83" s="140">
        <v>0</v>
      </c>
      <c r="G83" s="140">
        <v>0</v>
      </c>
      <c r="H83" s="140">
        <v>0</v>
      </c>
      <c r="I83" s="140">
        <v>0</v>
      </c>
      <c r="J83" s="140">
        <v>0</v>
      </c>
      <c r="K83" s="140">
        <v>0</v>
      </c>
      <c r="L83" s="51">
        <v>0</v>
      </c>
      <c r="M83" s="3"/>
    </row>
    <row r="84" spans="1:13" ht="15.75" hidden="1">
      <c r="A84" s="85"/>
      <c r="B84" s="85"/>
      <c r="C84" s="85"/>
      <c r="D84" s="141">
        <v>0</v>
      </c>
      <c r="E84" s="141"/>
      <c r="F84" s="141">
        <v>0</v>
      </c>
      <c r="G84" s="141">
        <v>0</v>
      </c>
      <c r="H84" s="141">
        <v>0</v>
      </c>
      <c r="I84" s="141">
        <v>0</v>
      </c>
      <c r="J84" s="141">
        <v>0</v>
      </c>
      <c r="K84" s="141">
        <v>0</v>
      </c>
      <c r="L84" s="49">
        <v>0</v>
      </c>
      <c r="M84" s="3"/>
    </row>
    <row r="85" spans="1:13" ht="15.75" hidden="1">
      <c r="A85" s="85"/>
      <c r="B85" s="85"/>
      <c r="C85" s="85"/>
      <c r="D85" s="141">
        <v>0</v>
      </c>
      <c r="E85" s="141"/>
      <c r="F85" s="141">
        <v>0</v>
      </c>
      <c r="G85" s="141">
        <v>0</v>
      </c>
      <c r="H85" s="141">
        <v>0</v>
      </c>
      <c r="I85" s="141">
        <v>0</v>
      </c>
      <c r="J85" s="141">
        <v>0</v>
      </c>
      <c r="K85" s="141">
        <v>0</v>
      </c>
      <c r="L85" s="49">
        <v>0</v>
      </c>
      <c r="M85" s="3"/>
    </row>
    <row r="86" spans="1:13" ht="15.75" hidden="1">
      <c r="A86" s="25">
        <v>1</v>
      </c>
      <c r="B86" s="25">
        <v>2</v>
      </c>
      <c r="C86" s="25"/>
      <c r="D86" s="141">
        <v>0</v>
      </c>
      <c r="E86" s="141"/>
      <c r="F86" s="141">
        <v>0</v>
      </c>
      <c r="G86" s="141">
        <v>0</v>
      </c>
      <c r="H86" s="141">
        <v>0</v>
      </c>
      <c r="I86" s="141">
        <v>0</v>
      </c>
      <c r="J86" s="141">
        <v>0</v>
      </c>
      <c r="K86" s="141">
        <v>0</v>
      </c>
      <c r="L86" s="61">
        <f>SUM(L87,L105)</f>
        <v>0</v>
      </c>
      <c r="M86" s="3"/>
    </row>
    <row r="87" spans="1:13" ht="15">
      <c r="A87" s="204" t="s">
        <v>62</v>
      </c>
      <c r="B87" s="25">
        <v>3143</v>
      </c>
      <c r="C87" s="25">
        <v>490</v>
      </c>
      <c r="D87" s="140">
        <v>0</v>
      </c>
      <c r="E87" s="140"/>
      <c r="F87" s="140">
        <v>0</v>
      </c>
      <c r="G87" s="140">
        <v>0</v>
      </c>
      <c r="H87" s="140">
        <v>0</v>
      </c>
      <c r="I87" s="140">
        <v>0</v>
      </c>
      <c r="J87" s="140">
        <v>0</v>
      </c>
      <c r="K87" s="140">
        <v>0</v>
      </c>
      <c r="L87" s="61">
        <f>SUM(L88,L95)</f>
        <v>0</v>
      </c>
      <c r="M87" s="3"/>
    </row>
    <row r="88" spans="1:13" ht="15">
      <c r="A88" s="120" t="s">
        <v>44</v>
      </c>
      <c r="B88" s="107">
        <v>3150</v>
      </c>
      <c r="C88" s="107">
        <v>500</v>
      </c>
      <c r="D88" s="136">
        <v>0</v>
      </c>
      <c r="E88" s="136"/>
      <c r="F88" s="136">
        <v>0</v>
      </c>
      <c r="G88" s="136">
        <v>0</v>
      </c>
      <c r="H88" s="136">
        <v>0</v>
      </c>
      <c r="I88" s="136">
        <v>0</v>
      </c>
      <c r="J88" s="136">
        <v>0</v>
      </c>
      <c r="K88" s="136">
        <v>0</v>
      </c>
      <c r="L88" s="62">
        <f>SUM(L89:L94)</f>
        <v>0</v>
      </c>
      <c r="M88" s="12"/>
    </row>
    <row r="89" spans="1:13" ht="15.75">
      <c r="A89" s="120" t="s">
        <v>63</v>
      </c>
      <c r="B89" s="107">
        <v>3160</v>
      </c>
      <c r="C89" s="107">
        <v>510</v>
      </c>
      <c r="D89" s="151">
        <f aca="true" t="shared" si="20" ref="D89:L89">SUM(D92,D108)</f>
        <v>0</v>
      </c>
      <c r="E89" s="151">
        <f t="shared" si="20"/>
        <v>0</v>
      </c>
      <c r="F89" s="151">
        <f>SUM(F92,F108)</f>
        <v>0</v>
      </c>
      <c r="G89" s="151">
        <f t="shared" si="20"/>
        <v>0</v>
      </c>
      <c r="H89" s="151">
        <f t="shared" si="20"/>
        <v>0</v>
      </c>
      <c r="I89" s="151">
        <f t="shared" si="20"/>
        <v>0</v>
      </c>
      <c r="J89" s="151">
        <f t="shared" si="20"/>
        <v>0</v>
      </c>
      <c r="K89" s="151">
        <f t="shared" si="20"/>
        <v>0</v>
      </c>
      <c r="L89" s="58">
        <f t="shared" si="20"/>
        <v>0</v>
      </c>
      <c r="M89" s="12"/>
    </row>
    <row r="90" spans="1:13" ht="15.75">
      <c r="A90" s="121" t="s">
        <v>28</v>
      </c>
      <c r="B90" s="105">
        <v>3200</v>
      </c>
      <c r="C90" s="105">
        <v>520</v>
      </c>
      <c r="D90" s="145">
        <f>D91+D92+D93+D94</f>
        <v>0</v>
      </c>
      <c r="E90" s="145">
        <f aca="true" t="shared" si="21" ref="E90:K90">E91+E92+E93+E94</f>
        <v>0</v>
      </c>
      <c r="F90" s="145">
        <f t="shared" si="21"/>
        <v>0</v>
      </c>
      <c r="G90" s="145">
        <f t="shared" si="21"/>
        <v>0</v>
      </c>
      <c r="H90" s="145">
        <f t="shared" si="21"/>
        <v>0</v>
      </c>
      <c r="I90" s="145">
        <f t="shared" si="21"/>
        <v>0</v>
      </c>
      <c r="J90" s="145">
        <f t="shared" si="21"/>
        <v>0</v>
      </c>
      <c r="K90" s="145">
        <f t="shared" si="21"/>
        <v>0</v>
      </c>
      <c r="L90" s="58"/>
      <c r="M90" s="12"/>
    </row>
    <row r="91" spans="1:13" ht="29.25" customHeight="1">
      <c r="A91" s="120" t="s">
        <v>64</v>
      </c>
      <c r="B91" s="107">
        <v>3210</v>
      </c>
      <c r="C91" s="107">
        <v>530</v>
      </c>
      <c r="D91" s="151">
        <f aca="true" t="shared" si="22" ref="D91:K91">SUM(D95,D110)</f>
        <v>0</v>
      </c>
      <c r="E91" s="151">
        <f t="shared" si="22"/>
        <v>0</v>
      </c>
      <c r="F91" s="151">
        <f t="shared" si="22"/>
        <v>0</v>
      </c>
      <c r="G91" s="151">
        <f t="shared" si="22"/>
        <v>0</v>
      </c>
      <c r="H91" s="151">
        <f t="shared" si="22"/>
        <v>0</v>
      </c>
      <c r="I91" s="151">
        <f t="shared" si="22"/>
        <v>0</v>
      </c>
      <c r="J91" s="151">
        <f t="shared" si="22"/>
        <v>0</v>
      </c>
      <c r="K91" s="151">
        <f t="shared" si="22"/>
        <v>0</v>
      </c>
      <c r="L91" s="58"/>
      <c r="M91" s="12"/>
    </row>
    <row r="92" spans="1:13" ht="28.5">
      <c r="A92" s="122" t="s">
        <v>43</v>
      </c>
      <c r="B92" s="107">
        <v>3220</v>
      </c>
      <c r="C92" s="107">
        <v>540</v>
      </c>
      <c r="D92" s="212">
        <f aca="true" t="shared" si="23" ref="D92:K92">SUM(D94,D104)</f>
        <v>0</v>
      </c>
      <c r="E92" s="212">
        <f t="shared" si="23"/>
        <v>0</v>
      </c>
      <c r="F92" s="212">
        <v>0</v>
      </c>
      <c r="G92" s="212">
        <f t="shared" si="23"/>
        <v>0</v>
      </c>
      <c r="H92" s="212">
        <f t="shared" si="23"/>
        <v>0</v>
      </c>
      <c r="I92" s="212">
        <f t="shared" si="23"/>
        <v>0</v>
      </c>
      <c r="J92" s="212">
        <f t="shared" si="23"/>
        <v>0</v>
      </c>
      <c r="K92" s="212">
        <f t="shared" si="23"/>
        <v>0</v>
      </c>
      <c r="L92" s="51">
        <v>0</v>
      </c>
      <c r="M92" s="13"/>
    </row>
    <row r="93" spans="1:13" ht="28.5">
      <c r="A93" s="122" t="s">
        <v>132</v>
      </c>
      <c r="B93" s="107">
        <v>3230</v>
      </c>
      <c r="C93" s="107">
        <v>550</v>
      </c>
      <c r="D93" s="212">
        <v>0</v>
      </c>
      <c r="E93" s="212">
        <v>0</v>
      </c>
      <c r="F93" s="212">
        <v>0</v>
      </c>
      <c r="G93" s="212">
        <v>0</v>
      </c>
      <c r="H93" s="212">
        <v>0</v>
      </c>
      <c r="I93" s="212">
        <v>0</v>
      </c>
      <c r="J93" s="212">
        <v>0</v>
      </c>
      <c r="K93" s="212">
        <v>0</v>
      </c>
      <c r="L93" s="51"/>
      <c r="M93" s="13"/>
    </row>
    <row r="94" spans="1:13" ht="15.75" customHeight="1">
      <c r="A94" s="122" t="s">
        <v>65</v>
      </c>
      <c r="B94" s="107">
        <v>3240</v>
      </c>
      <c r="C94" s="107">
        <v>560</v>
      </c>
      <c r="D94" s="151">
        <f aca="true" t="shared" si="24" ref="D94:K94">SUM(D95:D97)</f>
        <v>0</v>
      </c>
      <c r="E94" s="151">
        <f t="shared" si="24"/>
        <v>0</v>
      </c>
      <c r="F94" s="151">
        <f t="shared" si="24"/>
        <v>0</v>
      </c>
      <c r="G94" s="151">
        <f t="shared" si="24"/>
        <v>0</v>
      </c>
      <c r="H94" s="151">
        <f t="shared" si="24"/>
        <v>0</v>
      </c>
      <c r="I94" s="151">
        <f t="shared" si="24"/>
        <v>0</v>
      </c>
      <c r="J94" s="151">
        <f t="shared" si="24"/>
        <v>0</v>
      </c>
      <c r="K94" s="151">
        <f t="shared" si="24"/>
        <v>0</v>
      </c>
      <c r="L94" s="51">
        <v>0</v>
      </c>
      <c r="M94" s="9"/>
    </row>
    <row r="95" spans="1:13" ht="15.75">
      <c r="A95" s="124" t="s">
        <v>29</v>
      </c>
      <c r="B95" s="29">
        <v>4100</v>
      </c>
      <c r="C95" s="29">
        <v>570</v>
      </c>
      <c r="D95" s="141">
        <f>D96</f>
        <v>0</v>
      </c>
      <c r="E95" s="141">
        <f aca="true" t="shared" si="25" ref="E95:K95">E96</f>
        <v>0</v>
      </c>
      <c r="F95" s="141">
        <f t="shared" si="25"/>
        <v>0</v>
      </c>
      <c r="G95" s="141">
        <f t="shared" si="25"/>
        <v>0</v>
      </c>
      <c r="H95" s="141">
        <f t="shared" si="25"/>
        <v>0</v>
      </c>
      <c r="I95" s="141">
        <f t="shared" si="25"/>
        <v>0</v>
      </c>
      <c r="J95" s="141">
        <f t="shared" si="25"/>
        <v>0</v>
      </c>
      <c r="K95" s="141">
        <f t="shared" si="25"/>
        <v>0</v>
      </c>
      <c r="L95" s="51">
        <v>0</v>
      </c>
      <c r="M95" s="3"/>
    </row>
    <row r="96" spans="1:13" ht="15">
      <c r="A96" s="39" t="s">
        <v>30</v>
      </c>
      <c r="B96" s="27">
        <v>4110</v>
      </c>
      <c r="C96" s="27">
        <v>580</v>
      </c>
      <c r="D96" s="136">
        <f>D97+D98+D99</f>
        <v>0</v>
      </c>
      <c r="E96" s="136">
        <f aca="true" t="shared" si="26" ref="E96:K96">E97+E98+E99</f>
        <v>0</v>
      </c>
      <c r="F96" s="136">
        <f t="shared" si="26"/>
        <v>0</v>
      </c>
      <c r="G96" s="136">
        <f t="shared" si="26"/>
        <v>0</v>
      </c>
      <c r="H96" s="136">
        <f t="shared" si="26"/>
        <v>0</v>
      </c>
      <c r="I96" s="136">
        <f t="shared" si="26"/>
        <v>0</v>
      </c>
      <c r="J96" s="136">
        <f t="shared" si="26"/>
        <v>0</v>
      </c>
      <c r="K96" s="136">
        <f t="shared" si="26"/>
        <v>0</v>
      </c>
      <c r="L96" s="51">
        <v>0</v>
      </c>
      <c r="M96" s="3"/>
    </row>
    <row r="97" spans="1:13" ht="28.5">
      <c r="A97" s="40" t="s">
        <v>31</v>
      </c>
      <c r="B97" s="25">
        <v>4111</v>
      </c>
      <c r="C97" s="25">
        <v>590</v>
      </c>
      <c r="D97" s="134">
        <v>0</v>
      </c>
      <c r="E97" s="134"/>
      <c r="F97" s="134">
        <v>0</v>
      </c>
      <c r="G97" s="134">
        <v>0</v>
      </c>
      <c r="H97" s="134">
        <v>0</v>
      </c>
      <c r="I97" s="134">
        <v>0</v>
      </c>
      <c r="J97" s="134">
        <v>0</v>
      </c>
      <c r="K97" s="134">
        <v>0</v>
      </c>
      <c r="L97" s="51">
        <v>0</v>
      </c>
      <c r="M97" s="3"/>
    </row>
    <row r="98" spans="1:13" ht="15.75" customHeight="1">
      <c r="A98" s="40" t="s">
        <v>32</v>
      </c>
      <c r="B98" s="25">
        <v>4112</v>
      </c>
      <c r="C98" s="27">
        <v>600</v>
      </c>
      <c r="D98" s="136">
        <v>0</v>
      </c>
      <c r="E98" s="136">
        <v>0</v>
      </c>
      <c r="F98" s="136">
        <v>0</v>
      </c>
      <c r="G98" s="136">
        <v>0</v>
      </c>
      <c r="H98" s="136">
        <v>0</v>
      </c>
      <c r="I98" s="136">
        <v>0</v>
      </c>
      <c r="J98" s="136">
        <v>0</v>
      </c>
      <c r="K98" s="136">
        <v>0</v>
      </c>
      <c r="L98" s="93"/>
      <c r="M98" s="3"/>
    </row>
    <row r="99" spans="1:13" ht="15.75" customHeight="1">
      <c r="A99" s="40" t="s">
        <v>33</v>
      </c>
      <c r="B99" s="25">
        <v>4113</v>
      </c>
      <c r="C99" s="25">
        <v>610</v>
      </c>
      <c r="D99" s="134">
        <v>0</v>
      </c>
      <c r="E99" s="134">
        <v>0</v>
      </c>
      <c r="F99" s="134">
        <v>0</v>
      </c>
      <c r="G99" s="134">
        <v>0</v>
      </c>
      <c r="H99" s="134">
        <v>0</v>
      </c>
      <c r="I99" s="134">
        <v>0</v>
      </c>
      <c r="J99" s="134">
        <v>0</v>
      </c>
      <c r="K99" s="134">
        <v>0</v>
      </c>
      <c r="L99" s="93"/>
      <c r="M99" s="3"/>
    </row>
    <row r="100" spans="1:13" ht="18" customHeight="1" hidden="1">
      <c r="A100" s="120" t="s">
        <v>86</v>
      </c>
      <c r="B100" s="107">
        <v>4120</v>
      </c>
      <c r="C100" s="25">
        <v>600</v>
      </c>
      <c r="D100" s="134">
        <v>0</v>
      </c>
      <c r="E100" s="134">
        <v>0</v>
      </c>
      <c r="F100" s="134">
        <v>0</v>
      </c>
      <c r="G100" s="134">
        <v>0</v>
      </c>
      <c r="H100" s="134">
        <v>0</v>
      </c>
      <c r="I100" s="134">
        <v>0</v>
      </c>
      <c r="J100" s="134">
        <v>0</v>
      </c>
      <c r="K100" s="134">
        <v>0</v>
      </c>
      <c r="L100" s="93"/>
      <c r="M100" s="3"/>
    </row>
    <row r="101" spans="1:13" ht="26.25" customHeight="1" hidden="1">
      <c r="A101" s="125" t="s">
        <v>34</v>
      </c>
      <c r="B101" s="114">
        <v>4121</v>
      </c>
      <c r="C101" s="25">
        <v>610</v>
      </c>
      <c r="D101" s="134">
        <v>0</v>
      </c>
      <c r="E101" s="134">
        <v>0</v>
      </c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93"/>
      <c r="M101" s="3"/>
    </row>
    <row r="102" spans="1:13" ht="29.25" hidden="1">
      <c r="A102" s="125" t="s">
        <v>87</v>
      </c>
      <c r="B102" s="114">
        <v>4122</v>
      </c>
      <c r="C102" s="107"/>
      <c r="D102" s="175">
        <v>0</v>
      </c>
      <c r="E102" s="175">
        <v>0</v>
      </c>
      <c r="F102" s="175">
        <v>0</v>
      </c>
      <c r="G102" s="175">
        <v>0</v>
      </c>
      <c r="H102" s="175">
        <v>0</v>
      </c>
      <c r="I102" s="175">
        <v>0</v>
      </c>
      <c r="J102" s="175">
        <v>0</v>
      </c>
      <c r="K102" s="175">
        <v>0</v>
      </c>
      <c r="L102" s="93"/>
      <c r="M102" s="3"/>
    </row>
    <row r="103" spans="1:13" ht="15" hidden="1">
      <c r="A103" s="125" t="s">
        <v>36</v>
      </c>
      <c r="B103" s="114">
        <v>4123</v>
      </c>
      <c r="C103" s="114"/>
      <c r="D103" s="143">
        <f>SUM(D104:D106)</f>
        <v>0</v>
      </c>
      <c r="E103" s="143">
        <f>SUM(E104:E106)</f>
        <v>0</v>
      </c>
      <c r="F103" s="143">
        <v>0</v>
      </c>
      <c r="G103" s="143">
        <f>SUM(G104:G106)</f>
        <v>0</v>
      </c>
      <c r="H103" s="143">
        <f>SUM(H104:H106)</f>
        <v>0</v>
      </c>
      <c r="I103" s="143">
        <f>SUM(I104:I106)</f>
        <v>0</v>
      </c>
      <c r="J103" s="143">
        <f>SUM(J104:J106)</f>
        <v>0</v>
      </c>
      <c r="K103" s="143">
        <f>SUM(K104:K106)</f>
        <v>0</v>
      </c>
      <c r="L103" s="93"/>
      <c r="M103" s="3"/>
    </row>
    <row r="104" spans="1:13" ht="18" customHeight="1" thickBot="1">
      <c r="A104" s="124" t="s">
        <v>37</v>
      </c>
      <c r="B104" s="105">
        <v>4200</v>
      </c>
      <c r="C104" s="105">
        <v>620</v>
      </c>
      <c r="D104" s="131">
        <f>D105</f>
        <v>0</v>
      </c>
      <c r="E104" s="131">
        <f aca="true" t="shared" si="27" ref="E104:K104">E105</f>
        <v>0</v>
      </c>
      <c r="F104" s="131">
        <f t="shared" si="27"/>
        <v>0</v>
      </c>
      <c r="G104" s="131">
        <f t="shared" si="27"/>
        <v>0</v>
      </c>
      <c r="H104" s="131">
        <f t="shared" si="27"/>
        <v>0</v>
      </c>
      <c r="I104" s="131">
        <f t="shared" si="27"/>
        <v>0</v>
      </c>
      <c r="J104" s="131">
        <f t="shared" si="27"/>
        <v>0</v>
      </c>
      <c r="K104" s="131">
        <f t="shared" si="27"/>
        <v>0</v>
      </c>
      <c r="L104" s="64">
        <v>0</v>
      </c>
      <c r="M104" s="9"/>
    </row>
    <row r="105" spans="1:13" ht="15.75" thickBot="1">
      <c r="A105" s="86" t="s">
        <v>38</v>
      </c>
      <c r="B105" s="27">
        <v>4210</v>
      </c>
      <c r="C105" s="27">
        <v>630</v>
      </c>
      <c r="D105" s="132">
        <v>0</v>
      </c>
      <c r="E105" s="218"/>
      <c r="F105" s="136">
        <v>0</v>
      </c>
      <c r="G105" s="132">
        <v>0</v>
      </c>
      <c r="H105" s="132">
        <v>0</v>
      </c>
      <c r="I105" s="132">
        <v>0</v>
      </c>
      <c r="J105" s="132">
        <v>0</v>
      </c>
      <c r="K105" s="132">
        <v>0</v>
      </c>
      <c r="L105" s="3"/>
      <c r="M105" s="3"/>
    </row>
    <row r="106" spans="1:13" ht="14.25" hidden="1">
      <c r="A106" s="126" t="s">
        <v>39</v>
      </c>
      <c r="B106" s="27">
        <v>4220</v>
      </c>
      <c r="C106" s="114"/>
      <c r="D106" s="153"/>
      <c r="E106" s="197"/>
      <c r="F106" s="153"/>
      <c r="G106" s="153"/>
      <c r="H106" s="153"/>
      <c r="I106" s="153"/>
      <c r="J106" s="153"/>
      <c r="K106" s="153"/>
      <c r="L106" s="3"/>
      <c r="M106" s="3"/>
    </row>
    <row r="107" spans="1:13" ht="14.25" hidden="1">
      <c r="A107" s="181"/>
      <c r="B107" s="114"/>
      <c r="C107" s="186"/>
      <c r="D107" s="153"/>
      <c r="E107" s="198"/>
      <c r="F107" s="153"/>
      <c r="G107" s="153"/>
      <c r="H107" s="153"/>
      <c r="I107" s="153"/>
      <c r="J107" s="153"/>
      <c r="K107" s="153"/>
      <c r="L107" s="3"/>
      <c r="M107" s="3"/>
    </row>
    <row r="108" spans="1:13" ht="14.25" hidden="1">
      <c r="A108" s="37"/>
      <c r="B108" s="82"/>
      <c r="C108" s="27"/>
      <c r="D108" s="154">
        <f aca="true" t="shared" si="28" ref="D108:K108">SUM(D109:D110)</f>
        <v>0</v>
      </c>
      <c r="E108" s="199">
        <f t="shared" si="28"/>
        <v>0</v>
      </c>
      <c r="F108" s="154">
        <f t="shared" si="28"/>
        <v>0</v>
      </c>
      <c r="G108" s="154">
        <f t="shared" si="28"/>
        <v>0</v>
      </c>
      <c r="H108" s="154">
        <f t="shared" si="28"/>
        <v>0</v>
      </c>
      <c r="I108" s="154">
        <f t="shared" si="28"/>
        <v>0</v>
      </c>
      <c r="J108" s="154">
        <f t="shared" si="28"/>
        <v>0</v>
      </c>
      <c r="K108" s="154">
        <f t="shared" si="28"/>
        <v>0</v>
      </c>
      <c r="L108" s="12"/>
      <c r="M108" s="12"/>
    </row>
    <row r="109" spans="1:13" ht="14.25" hidden="1">
      <c r="A109" s="21"/>
      <c r="B109" s="81"/>
      <c r="C109" s="114"/>
      <c r="D109" s="155"/>
      <c r="E109" s="200"/>
      <c r="F109" s="155"/>
      <c r="G109" s="155"/>
      <c r="H109" s="155"/>
      <c r="I109" s="155"/>
      <c r="J109" s="155"/>
      <c r="K109" s="155"/>
      <c r="L109" s="9"/>
      <c r="M109" s="9"/>
    </row>
    <row r="110" spans="1:13" ht="12.75" hidden="1">
      <c r="A110" s="20"/>
      <c r="B110" s="81"/>
      <c r="C110" s="81"/>
      <c r="D110" s="155"/>
      <c r="E110" s="200"/>
      <c r="F110" s="155"/>
      <c r="G110" s="155"/>
      <c r="H110" s="155"/>
      <c r="I110" s="155"/>
      <c r="J110" s="155"/>
      <c r="K110" s="155"/>
      <c r="L110" s="9"/>
      <c r="M110" s="9"/>
    </row>
    <row r="111" spans="1:13" ht="12.75" hidden="1">
      <c r="A111" s="22"/>
      <c r="B111" s="16"/>
      <c r="C111" s="81"/>
      <c r="D111" s="156"/>
      <c r="E111" s="201"/>
      <c r="F111" s="156"/>
      <c r="G111" s="156"/>
      <c r="H111" s="156"/>
      <c r="I111" s="156"/>
      <c r="J111" s="156"/>
      <c r="K111" s="156"/>
      <c r="L111" s="18"/>
      <c r="M111" s="18"/>
    </row>
    <row r="112" spans="1:13" ht="15" hidden="1" thickBot="1">
      <c r="A112" s="87"/>
      <c r="B112" s="27"/>
      <c r="C112" s="81"/>
      <c r="D112" s="191">
        <v>0</v>
      </c>
      <c r="E112" s="202"/>
      <c r="F112" s="191">
        <v>0</v>
      </c>
      <c r="G112" s="191">
        <v>0</v>
      </c>
      <c r="H112" s="191">
        <v>0</v>
      </c>
      <c r="I112" s="191">
        <v>0</v>
      </c>
      <c r="J112" s="191">
        <v>0</v>
      </c>
      <c r="K112" s="191">
        <v>0</v>
      </c>
      <c r="L112" s="18"/>
      <c r="M112" s="18"/>
    </row>
    <row r="113" spans="1:11" ht="14.25" hidden="1">
      <c r="A113" s="87"/>
      <c r="B113" s="27"/>
      <c r="C113" s="16"/>
      <c r="D113" s="192"/>
      <c r="E113" s="160"/>
      <c r="F113" s="192"/>
      <c r="G113" s="192"/>
      <c r="H113" s="192"/>
      <c r="I113" s="192"/>
      <c r="J113" s="192"/>
      <c r="K113" s="192"/>
    </row>
    <row r="114" spans="1:11" ht="15.75" customHeight="1">
      <c r="A114" s="182" t="s">
        <v>45</v>
      </c>
      <c r="B114" s="183">
        <v>5000</v>
      </c>
      <c r="C114" s="27">
        <v>640</v>
      </c>
      <c r="D114" s="171" t="s">
        <v>84</v>
      </c>
      <c r="E114" s="219">
        <v>570768</v>
      </c>
      <c r="F114" s="171">
        <v>414900</v>
      </c>
      <c r="G114" s="171" t="s">
        <v>84</v>
      </c>
      <c r="H114" s="171" t="s">
        <v>84</v>
      </c>
      <c r="I114" s="171" t="s">
        <v>84</v>
      </c>
      <c r="J114" s="171" t="s">
        <v>84</v>
      </c>
      <c r="K114" s="171" t="s">
        <v>84</v>
      </c>
    </row>
    <row r="115" spans="1:11" ht="17.25" customHeight="1">
      <c r="A115" s="85" t="s">
        <v>81</v>
      </c>
      <c r="B115" s="25">
        <v>9000</v>
      </c>
      <c r="C115" s="27">
        <v>650</v>
      </c>
      <c r="D115" s="171">
        <v>0</v>
      </c>
      <c r="E115" s="171">
        <v>0</v>
      </c>
      <c r="F115" s="171">
        <v>0</v>
      </c>
      <c r="G115" s="171">
        <v>0</v>
      </c>
      <c r="H115" s="171">
        <v>0</v>
      </c>
      <c r="I115" s="171">
        <v>0</v>
      </c>
      <c r="J115" s="171">
        <v>0</v>
      </c>
      <c r="K115" s="171">
        <v>0</v>
      </c>
    </row>
    <row r="116" spans="1:11" ht="14.25">
      <c r="A116" s="28"/>
      <c r="B116" s="66"/>
      <c r="C116" s="188"/>
      <c r="D116" s="24"/>
      <c r="E116" s="24"/>
      <c r="F116" s="24"/>
      <c r="G116" s="24"/>
      <c r="H116" s="24"/>
      <c r="I116" s="24"/>
      <c r="J116" s="24"/>
      <c r="K116" s="24"/>
    </row>
    <row r="117" ht="12.75">
      <c r="A117" s="130" t="s">
        <v>97</v>
      </c>
    </row>
    <row r="118" ht="12.75">
      <c r="A118" s="130"/>
    </row>
    <row r="119" ht="12.75">
      <c r="A119" s="130"/>
    </row>
    <row r="120" spans="1:9" ht="15.75">
      <c r="A120" s="30" t="s">
        <v>110</v>
      </c>
      <c r="B120" s="48"/>
      <c r="C120" s="48"/>
      <c r="D120" s="31"/>
      <c r="E120" s="31"/>
      <c r="F120" s="31"/>
      <c r="G120" s="48"/>
      <c r="H120" s="48" t="s">
        <v>82</v>
      </c>
      <c r="I120" s="48"/>
    </row>
    <row r="121" spans="1:13" ht="15">
      <c r="A121" s="31"/>
      <c r="B121" s="254" t="s">
        <v>40</v>
      </c>
      <c r="C121" s="254"/>
      <c r="D121" s="31"/>
      <c r="E121" s="31"/>
      <c r="F121" s="31"/>
      <c r="G121" s="254" t="s">
        <v>101</v>
      </c>
      <c r="H121" s="254"/>
      <c r="I121" s="254"/>
      <c r="J121" s="255"/>
      <c r="K121" s="255"/>
      <c r="L121" s="255"/>
      <c r="M121" s="255"/>
    </row>
    <row r="122" spans="1:9" ht="15">
      <c r="A122" s="31"/>
      <c r="B122" s="31"/>
      <c r="C122" s="31"/>
      <c r="D122" s="31"/>
      <c r="E122" s="31"/>
      <c r="F122" s="31"/>
      <c r="G122" s="31"/>
      <c r="H122" s="31"/>
      <c r="I122" s="31"/>
    </row>
    <row r="123" spans="1:9" ht="15.75">
      <c r="A123" s="30" t="s">
        <v>69</v>
      </c>
      <c r="B123" s="48"/>
      <c r="C123" s="48"/>
      <c r="D123" s="31"/>
      <c r="E123" s="31"/>
      <c r="F123" s="31"/>
      <c r="G123" s="48"/>
      <c r="H123" s="48" t="s">
        <v>105</v>
      </c>
      <c r="I123" s="48"/>
    </row>
    <row r="124" spans="1:13" ht="15">
      <c r="A124" s="31"/>
      <c r="B124" s="254" t="s">
        <v>40</v>
      </c>
      <c r="C124" s="254"/>
      <c r="D124" s="31"/>
      <c r="E124" s="31"/>
      <c r="F124" s="31"/>
      <c r="G124" s="254" t="s">
        <v>102</v>
      </c>
      <c r="H124" s="254"/>
      <c r="I124" s="254"/>
      <c r="J124" s="255"/>
      <c r="K124" s="255"/>
      <c r="L124" s="255"/>
      <c r="M124" s="255"/>
    </row>
    <row r="126" ht="12.75">
      <c r="A126" t="s">
        <v>194</v>
      </c>
    </row>
    <row r="129" ht="12.75">
      <c r="A129" s="223"/>
    </row>
  </sheetData>
  <sheetProtection/>
  <mergeCells count="29">
    <mergeCell ref="L21:L22"/>
    <mergeCell ref="C21:C22"/>
    <mergeCell ref="J21:J22"/>
    <mergeCell ref="K21:K22"/>
    <mergeCell ref="D21:D22"/>
    <mergeCell ref="H21:H22"/>
    <mergeCell ref="I21:I22"/>
    <mergeCell ref="F21:F22"/>
    <mergeCell ref="A21:A22"/>
    <mergeCell ref="G21:G22"/>
    <mergeCell ref="E21:E22"/>
    <mergeCell ref="A17:D17"/>
    <mergeCell ref="F17:I17"/>
    <mergeCell ref="B21:B22"/>
    <mergeCell ref="A15:I15"/>
    <mergeCell ref="L1:M1"/>
    <mergeCell ref="A16:I16"/>
    <mergeCell ref="A5:K5"/>
    <mergeCell ref="I1:K1"/>
    <mergeCell ref="A12:I12"/>
    <mergeCell ref="A6:K6"/>
    <mergeCell ref="H2:L4"/>
    <mergeCell ref="A7:L7"/>
    <mergeCell ref="J121:M121"/>
    <mergeCell ref="B124:C124"/>
    <mergeCell ref="G124:I124"/>
    <mergeCell ref="J124:M124"/>
    <mergeCell ref="B121:C121"/>
    <mergeCell ref="G121:I121"/>
  </mergeCells>
  <printOptions horizontalCentered="1"/>
  <pageMargins left="0.6692913385826772" right="0.1968503937007874" top="0.9055118110236221" bottom="0.1968503937007874" header="0.6299212598425197" footer="0.15748031496062992"/>
  <pageSetup horizontalDpi="300" verticalDpi="300" orientation="landscape" paperSize="9" scale="64" r:id="rId1"/>
  <rowBreaks count="2" manualBreakCount="2">
    <brk id="53" max="10" man="1"/>
    <brk id="94" max="10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O129"/>
  <sheetViews>
    <sheetView tabSelected="1" view="pageBreakPreview" zoomScaleSheetLayoutView="100" zoomScalePageLayoutView="0" workbookViewId="0" topLeftCell="A1">
      <selection activeCell="B135" sqref="B135"/>
    </sheetView>
  </sheetViews>
  <sheetFormatPr defaultColWidth="9.00390625" defaultRowHeight="12.75"/>
  <cols>
    <col min="1" max="1" width="55.25390625" style="0" customWidth="1"/>
    <col min="2" max="2" width="15.125" style="0" customWidth="1"/>
    <col min="3" max="3" width="7.625" style="0" customWidth="1"/>
    <col min="4" max="4" width="20.625" style="0" customWidth="1"/>
    <col min="5" max="5" width="13.375" style="0" hidden="1" customWidth="1"/>
    <col min="6" max="6" width="20.625" style="0" customWidth="1"/>
    <col min="7" max="7" width="11.75390625" style="0" customWidth="1"/>
    <col min="8" max="8" width="20.625" style="0" customWidth="1"/>
    <col min="9" max="9" width="20.75390625" style="0" customWidth="1"/>
    <col min="10" max="10" width="20.875" style="0" hidden="1" customWidth="1"/>
    <col min="11" max="11" width="22.625" style="0" customWidth="1"/>
    <col min="12" max="12" width="0.2421875" style="0" customWidth="1"/>
    <col min="13" max="13" width="12.875" style="0" customWidth="1"/>
    <col min="14" max="14" width="9.625" style="0" customWidth="1"/>
  </cols>
  <sheetData>
    <row r="1" spans="1:13" ht="12" customHeight="1">
      <c r="A1" s="98"/>
      <c r="H1" s="98" t="s">
        <v>142</v>
      </c>
      <c r="I1" s="98"/>
      <c r="J1" s="98" t="s">
        <v>142</v>
      </c>
      <c r="K1" s="98"/>
      <c r="L1" s="98"/>
      <c r="M1" s="98"/>
    </row>
    <row r="2" spans="1:15" ht="12.75" customHeight="1">
      <c r="A2" s="228"/>
      <c r="H2" s="251" t="s">
        <v>159</v>
      </c>
      <c r="I2" s="251"/>
      <c r="J2" s="251"/>
      <c r="K2" s="251"/>
      <c r="L2" s="228"/>
      <c r="M2" s="5"/>
      <c r="N2" s="2"/>
      <c r="O2" s="2"/>
    </row>
    <row r="3" spans="7:15" ht="50.25" customHeight="1">
      <c r="G3" s="5"/>
      <c r="H3" s="251"/>
      <c r="I3" s="251"/>
      <c r="J3" s="251"/>
      <c r="K3" s="251"/>
      <c r="L3" s="228"/>
      <c r="M3" s="5"/>
      <c r="N3" s="2"/>
      <c r="O3" s="2"/>
    </row>
    <row r="4" spans="7:13" ht="1.5" customHeight="1">
      <c r="G4" s="5"/>
      <c r="H4" s="251"/>
      <c r="I4" s="251"/>
      <c r="J4" s="251"/>
      <c r="K4" s="251"/>
      <c r="L4" s="228"/>
      <c r="M4" s="5"/>
    </row>
    <row r="5" spans="1:13" ht="14.25" customHeight="1">
      <c r="A5" s="252" t="s">
        <v>0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M5" s="5"/>
    </row>
    <row r="6" spans="1:11" ht="15.75">
      <c r="A6" s="256" t="s">
        <v>137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</row>
    <row r="7" spans="1:11" ht="15.75">
      <c r="A7" s="247" t="s">
        <v>192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</row>
    <row r="8" spans="9:11" ht="12.75">
      <c r="I8" s="98"/>
      <c r="K8" s="6"/>
    </row>
    <row r="9" spans="9:11" ht="12.75">
      <c r="I9" s="98"/>
      <c r="K9" s="6" t="s">
        <v>4</v>
      </c>
    </row>
    <row r="10" spans="1:11" ht="12.75">
      <c r="A10" s="225" t="s">
        <v>174</v>
      </c>
      <c r="B10" s="225"/>
      <c r="C10" s="225"/>
      <c r="D10" s="225"/>
      <c r="E10" s="225"/>
      <c r="F10" s="225"/>
      <c r="G10" s="225"/>
      <c r="H10" s="225"/>
      <c r="I10" t="s">
        <v>1</v>
      </c>
      <c r="K10" s="46" t="s">
        <v>67</v>
      </c>
    </row>
    <row r="11" spans="1:11" ht="12.75">
      <c r="A11" s="225" t="s">
        <v>175</v>
      </c>
      <c r="B11" s="225"/>
      <c r="C11" s="225"/>
      <c r="D11" s="225"/>
      <c r="E11" s="225"/>
      <c r="F11" s="225"/>
      <c r="G11" s="225"/>
      <c r="H11" s="225"/>
      <c r="I11" t="s">
        <v>2</v>
      </c>
      <c r="K11" s="47">
        <v>3510136600</v>
      </c>
    </row>
    <row r="12" spans="1:11" ht="12.75" hidden="1">
      <c r="A12" s="263" t="s">
        <v>83</v>
      </c>
      <c r="B12" s="263"/>
      <c r="C12" s="263"/>
      <c r="D12" s="263"/>
      <c r="E12" s="263"/>
      <c r="F12" s="263"/>
      <c r="G12" s="263"/>
      <c r="H12" s="263"/>
      <c r="I12" s="263"/>
      <c r="K12" s="47"/>
    </row>
    <row r="13" spans="1:11" ht="12.75">
      <c r="A13" s="225" t="s">
        <v>160</v>
      </c>
      <c r="B13" s="225"/>
      <c r="C13" s="225"/>
      <c r="D13" s="225"/>
      <c r="E13" s="225"/>
      <c r="F13" s="225"/>
      <c r="G13" s="225"/>
      <c r="H13" s="225"/>
      <c r="I13" t="s">
        <v>91</v>
      </c>
      <c r="K13" s="47">
        <v>420</v>
      </c>
    </row>
    <row r="14" spans="1:11" ht="12.75">
      <c r="A14" s="225" t="s">
        <v>158</v>
      </c>
      <c r="B14" s="225"/>
      <c r="C14" s="225"/>
      <c r="D14" s="225"/>
      <c r="E14" s="225"/>
      <c r="F14" s="225"/>
      <c r="G14" s="225"/>
      <c r="H14" s="225"/>
      <c r="I14" s="225"/>
      <c r="K14" s="6"/>
    </row>
    <row r="15" spans="1:11" ht="12.75">
      <c r="A15" s="225" t="s">
        <v>157</v>
      </c>
      <c r="B15" s="225"/>
      <c r="C15" s="225"/>
      <c r="D15" s="225"/>
      <c r="E15" s="225"/>
      <c r="F15" s="225"/>
      <c r="G15" s="225"/>
      <c r="H15" s="225"/>
      <c r="I15" s="225"/>
      <c r="K15" s="6"/>
    </row>
    <row r="16" spans="1:9" ht="12.75">
      <c r="A16" s="225" t="s">
        <v>176</v>
      </c>
      <c r="B16" s="225"/>
      <c r="C16" s="225"/>
      <c r="D16" s="225"/>
      <c r="E16" s="225"/>
      <c r="F16" s="225"/>
      <c r="G16" s="225"/>
      <c r="H16" s="225"/>
      <c r="I16" s="225"/>
    </row>
    <row r="17" spans="1:13" ht="42" customHeight="1">
      <c r="A17" s="246" t="s">
        <v>138</v>
      </c>
      <c r="B17" s="246"/>
      <c r="C17" s="246"/>
      <c r="D17" s="246"/>
      <c r="E17" s="224"/>
      <c r="F17" s="229" t="s">
        <v>103</v>
      </c>
      <c r="G17" s="229"/>
      <c r="H17" s="229"/>
      <c r="I17" s="229"/>
      <c r="J17" s="2"/>
      <c r="K17" s="2"/>
      <c r="M17" s="3"/>
    </row>
    <row r="18" spans="1:13" ht="12.75">
      <c r="A18" s="4" t="s">
        <v>193</v>
      </c>
      <c r="M18" s="3"/>
    </row>
    <row r="19" ht="13.5" thickBot="1">
      <c r="A19" s="4" t="s">
        <v>75</v>
      </c>
    </row>
    <row r="20" ht="27.75" customHeight="1" hidden="1"/>
    <row r="21" spans="1:12" ht="12.75" customHeight="1">
      <c r="A21" s="257" t="s">
        <v>5</v>
      </c>
      <c r="B21" s="244" t="s">
        <v>92</v>
      </c>
      <c r="C21" s="244" t="s">
        <v>6</v>
      </c>
      <c r="D21" s="244" t="s">
        <v>93</v>
      </c>
      <c r="E21" s="244" t="s">
        <v>7</v>
      </c>
      <c r="F21" s="244" t="s">
        <v>98</v>
      </c>
      <c r="G21" s="244" t="s">
        <v>94</v>
      </c>
      <c r="H21" s="244" t="s">
        <v>95</v>
      </c>
      <c r="I21" s="244" t="s">
        <v>106</v>
      </c>
      <c r="J21" s="244" t="s">
        <v>107</v>
      </c>
      <c r="K21" s="242" t="s">
        <v>96</v>
      </c>
      <c r="L21" s="259" t="s">
        <v>71</v>
      </c>
    </row>
    <row r="22" spans="1:12" ht="39.75" customHeight="1" thickBot="1">
      <c r="A22" s="258"/>
      <c r="B22" s="245"/>
      <c r="C22" s="245"/>
      <c r="D22" s="245"/>
      <c r="E22" s="245"/>
      <c r="F22" s="245"/>
      <c r="G22" s="245"/>
      <c r="H22" s="245"/>
      <c r="I22" s="245"/>
      <c r="J22" s="245"/>
      <c r="K22" s="243"/>
      <c r="L22" s="260"/>
    </row>
    <row r="23" spans="1:13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</row>
    <row r="24" spans="1:13" ht="15.75">
      <c r="A24" s="111" t="s">
        <v>108</v>
      </c>
      <c r="B24" s="105" t="s">
        <v>46</v>
      </c>
      <c r="C24" s="106" t="s">
        <v>73</v>
      </c>
      <c r="D24" s="131">
        <f>D25+D66+D95+D104</f>
        <v>755992883.68</v>
      </c>
      <c r="E24" s="131">
        <f aca="true" t="shared" si="0" ref="E24:K24">E25+E66+E95+E104</f>
        <v>12542790</v>
      </c>
      <c r="F24" s="131">
        <f>F27+F30+F33+F34+F44+F53+F61+F114</f>
        <v>755992883.68</v>
      </c>
      <c r="G24" s="131">
        <f t="shared" si="0"/>
        <v>0</v>
      </c>
      <c r="H24" s="131">
        <f t="shared" si="0"/>
        <v>747274098.63</v>
      </c>
      <c r="I24" s="131">
        <f t="shared" si="0"/>
        <v>747274098.63</v>
      </c>
      <c r="J24" s="131">
        <f>J25+J66+J95+J104</f>
        <v>0</v>
      </c>
      <c r="K24" s="237">
        <f t="shared" si="0"/>
        <v>0</v>
      </c>
      <c r="L24" s="53">
        <f>L25+L60</f>
        <v>0</v>
      </c>
      <c r="M24" s="3"/>
    </row>
    <row r="25" spans="1:13" ht="29.25">
      <c r="A25" s="187" t="s">
        <v>133</v>
      </c>
      <c r="B25" s="29">
        <v>2000</v>
      </c>
      <c r="C25" s="106" t="s">
        <v>47</v>
      </c>
      <c r="D25" s="131">
        <f>D26+D31+D54+D57+D61+D65</f>
        <v>755992883.68</v>
      </c>
      <c r="E25" s="131">
        <f aca="true" t="shared" si="1" ref="E25:K25">E26+E31+E54+E57+E61+E65</f>
        <v>11972013</v>
      </c>
      <c r="F25" s="131">
        <v>0</v>
      </c>
      <c r="G25" s="131">
        <f t="shared" si="1"/>
        <v>0</v>
      </c>
      <c r="H25" s="131">
        <f t="shared" si="1"/>
        <v>747274098.63</v>
      </c>
      <c r="I25" s="131">
        <f t="shared" si="1"/>
        <v>747274098.63</v>
      </c>
      <c r="J25" s="131">
        <f>J26+J31+J54+J57+J61+J65</f>
        <v>0</v>
      </c>
      <c r="K25" s="237">
        <f t="shared" si="1"/>
        <v>0</v>
      </c>
      <c r="L25" s="53">
        <f>L26+L52</f>
        <v>0</v>
      </c>
      <c r="M25" s="3"/>
    </row>
    <row r="26" spans="1:13" ht="15.75">
      <c r="A26" s="109" t="s">
        <v>112</v>
      </c>
      <c r="B26" s="105">
        <v>2100</v>
      </c>
      <c r="C26" s="106" t="s">
        <v>48</v>
      </c>
      <c r="D26" s="131">
        <f>D27+D30</f>
        <v>595977198.3</v>
      </c>
      <c r="E26" s="131">
        <f aca="true" t="shared" si="2" ref="E26:K26">E27+E30</f>
        <v>8129276</v>
      </c>
      <c r="F26" s="131">
        <v>0</v>
      </c>
      <c r="G26" s="131">
        <f t="shared" si="2"/>
        <v>0</v>
      </c>
      <c r="H26" s="131">
        <f t="shared" si="2"/>
        <v>588995953.97</v>
      </c>
      <c r="I26" s="131">
        <f t="shared" si="2"/>
        <v>588995953.97</v>
      </c>
      <c r="J26" s="131">
        <f t="shared" si="2"/>
        <v>0</v>
      </c>
      <c r="K26" s="237">
        <f t="shared" si="2"/>
        <v>0</v>
      </c>
      <c r="L26" s="65">
        <f>SUM(L27,L30,L31,L41,L42,L43,L51)</f>
        <v>0</v>
      </c>
      <c r="M26" s="3"/>
    </row>
    <row r="27" spans="1:13" ht="15">
      <c r="A27" s="112" t="s">
        <v>113</v>
      </c>
      <c r="B27" s="107">
        <v>2110</v>
      </c>
      <c r="C27" s="108" t="s">
        <v>49</v>
      </c>
      <c r="D27" s="132">
        <f>D28+D29</f>
        <v>488353341.15999997</v>
      </c>
      <c r="E27" s="132">
        <f>E28+E29</f>
        <v>0</v>
      </c>
      <c r="F27" s="132">
        <f>'070000'!F27+'0610160'!F27+'1013160'!F27</f>
        <v>488353341.15999997</v>
      </c>
      <c r="G27" s="132">
        <f>G28+G29</f>
        <v>0</v>
      </c>
      <c r="H27" s="132">
        <f>H28+H29</f>
        <v>482672097.7</v>
      </c>
      <c r="I27" s="132">
        <f>I28+I29</f>
        <v>482672097.7</v>
      </c>
      <c r="J27" s="132">
        <f>J28+J29</f>
        <v>0</v>
      </c>
      <c r="K27" s="238">
        <f>K28+K29</f>
        <v>0</v>
      </c>
      <c r="L27" s="55">
        <v>0</v>
      </c>
      <c r="M27" s="9"/>
    </row>
    <row r="28" spans="1:13" ht="15">
      <c r="A28" s="41" t="s">
        <v>8</v>
      </c>
      <c r="B28" s="25">
        <v>2111</v>
      </c>
      <c r="C28" s="108" t="s">
        <v>50</v>
      </c>
      <c r="D28" s="171">
        <f>'070000'!D28+'1013160'!D28+'0610160'!D28</f>
        <v>488353341.15999997</v>
      </c>
      <c r="E28" s="171">
        <f>'070000'!E28+'1013160'!E28+'0610160'!E28</f>
        <v>0</v>
      </c>
      <c r="F28" s="171">
        <f>'070000'!F28+'1013160'!F28+'0610160'!F28</f>
        <v>0</v>
      </c>
      <c r="G28" s="171">
        <f>'070000'!G28+'1013160'!G28+'0610160'!G28</f>
        <v>0</v>
      </c>
      <c r="H28" s="171">
        <f>'070000'!H28+'1013160'!H28+'0610160'!H28</f>
        <v>482672097.7</v>
      </c>
      <c r="I28" s="171">
        <f>'070000'!I28+'1013160'!I28+'0610160'!I28</f>
        <v>482672097.7</v>
      </c>
      <c r="J28" s="132">
        <f>'070000'!J28+'1013160'!J28+'0610160'!J28</f>
        <v>0</v>
      </c>
      <c r="K28" s="239">
        <f>'070000'!K28+'1013160'!K28+'0610160'!K28</f>
        <v>0</v>
      </c>
      <c r="L28" s="56">
        <v>0</v>
      </c>
      <c r="M28" s="3"/>
    </row>
    <row r="29" spans="1:13" ht="15">
      <c r="A29" s="41" t="s">
        <v>114</v>
      </c>
      <c r="B29" s="25">
        <v>2112</v>
      </c>
      <c r="C29" s="26" t="s">
        <v>51</v>
      </c>
      <c r="D29" s="171">
        <f>'070000'!D29+'1013160'!D29+'0610160'!D29</f>
        <v>0</v>
      </c>
      <c r="E29" s="171">
        <f>'070000'!E29+'1013160'!E29+'0610160'!E29</f>
        <v>0</v>
      </c>
      <c r="F29" s="171">
        <f>'070000'!F29+'1013160'!F29+'0610160'!F29</f>
        <v>0</v>
      </c>
      <c r="G29" s="171">
        <f>'070000'!G29+'1013160'!G29+'0610160'!G29</f>
        <v>0</v>
      </c>
      <c r="H29" s="171">
        <f>'070000'!H29+'1013160'!H29+'0610160'!H29</f>
        <v>0</v>
      </c>
      <c r="I29" s="171">
        <f>'070000'!I29+'1013160'!I29+'0610160'!I29</f>
        <v>0</v>
      </c>
      <c r="J29" s="171">
        <f>'070000'!J29+'1013160'!J29+'0610160'!J29</f>
        <v>0</v>
      </c>
      <c r="K29" s="239">
        <f>'070000'!K29+'1013160'!K29+'0610160'!K29</f>
        <v>0</v>
      </c>
      <c r="L29" s="56">
        <v>0</v>
      </c>
      <c r="M29" s="3"/>
    </row>
    <row r="30" spans="1:13" ht="15">
      <c r="A30" s="112" t="s">
        <v>115</v>
      </c>
      <c r="B30" s="107">
        <v>2120</v>
      </c>
      <c r="C30" s="108" t="s">
        <v>52</v>
      </c>
      <c r="D30" s="132">
        <f>'070000'!D30+'1013160'!D30+'0610160'!D30</f>
        <v>107623857.14</v>
      </c>
      <c r="E30" s="132">
        <f>'070000'!E30+'1013160'!E30+'0610160'!E30</f>
        <v>8129276</v>
      </c>
      <c r="F30" s="132">
        <f>'070000'!F30+'1013160'!F30+'0610160'!F30</f>
        <v>107623857.14</v>
      </c>
      <c r="G30" s="132">
        <f>'070000'!G30+'1013160'!G30+'0610160'!G30</f>
        <v>0</v>
      </c>
      <c r="H30" s="132">
        <f>'070000'!H30+'1013160'!H30+'0610160'!H30</f>
        <v>106323856.27000001</v>
      </c>
      <c r="I30" s="132">
        <f>'070000'!I30+'1013160'!I30+'0610160'!I30</f>
        <v>106323856.27000001</v>
      </c>
      <c r="J30" s="132">
        <f>'070000'!J30+'1013160'!J30+'0610160'!J30</f>
        <v>0</v>
      </c>
      <c r="K30" s="238">
        <f>'070000'!K30+'1013160'!K30+'0610160'!K30</f>
        <v>0</v>
      </c>
      <c r="L30" s="57">
        <v>0</v>
      </c>
      <c r="M30" s="9"/>
    </row>
    <row r="31" spans="1:13" ht="15" customHeight="1">
      <c r="A31" s="115" t="s">
        <v>116</v>
      </c>
      <c r="B31" s="105">
        <v>2200</v>
      </c>
      <c r="C31" s="106" t="s">
        <v>53</v>
      </c>
      <c r="D31" s="131">
        <f>D32+D33+D34+D35+D42+D43+D44+D51</f>
        <v>146786212.38</v>
      </c>
      <c r="E31" s="131">
        <f aca="true" t="shared" si="3" ref="E31:K31">E32+E33+E34+E35+E42+E43+E44+E51</f>
        <v>3842737</v>
      </c>
      <c r="F31" s="131">
        <v>0</v>
      </c>
      <c r="G31" s="131">
        <f t="shared" si="3"/>
        <v>0</v>
      </c>
      <c r="H31" s="131">
        <f t="shared" si="3"/>
        <v>145080592.31</v>
      </c>
      <c r="I31" s="131">
        <f t="shared" si="3"/>
        <v>145080592.31</v>
      </c>
      <c r="J31" s="131">
        <f>J32+J33+J34+J35+J42+J43+J44+J51</f>
        <v>0</v>
      </c>
      <c r="K31" s="237">
        <f t="shared" si="3"/>
        <v>0</v>
      </c>
      <c r="L31" s="55">
        <f>SUM(L32:L36,L37:L37)</f>
        <v>0</v>
      </c>
      <c r="M31" s="9"/>
    </row>
    <row r="32" spans="1:13" ht="15">
      <c r="A32" s="179" t="s">
        <v>9</v>
      </c>
      <c r="B32" s="107">
        <v>2210</v>
      </c>
      <c r="C32" s="108" t="s">
        <v>54</v>
      </c>
      <c r="D32" s="132">
        <f>'070000'!D32+'1013160'!D32+'0610160'!D32</f>
        <v>13936169.38</v>
      </c>
      <c r="E32" s="132">
        <f>'070000'!E32+'1013160'!E32+'0610160'!E32</f>
        <v>0</v>
      </c>
      <c r="F32" s="132">
        <f>'070000'!F32+'1013160'!F32+'0610160'!F32</f>
        <v>0</v>
      </c>
      <c r="G32" s="132">
        <f>'070000'!G32+'1013160'!G32+'0610160'!G32</f>
        <v>0</v>
      </c>
      <c r="H32" s="132">
        <f>'070000'!H32+'1013160'!H32+'0610160'!H32</f>
        <v>13735777.46</v>
      </c>
      <c r="I32" s="132">
        <f>'070000'!I32+'1013160'!I32+'0610160'!I32</f>
        <v>13735777.46</v>
      </c>
      <c r="J32" s="132">
        <f>'070000'!J32+'1013160'!J32+'0610160'!J32</f>
        <v>0</v>
      </c>
      <c r="K32" s="238">
        <f>'070000'!K32+'1013160'!K32+'0610160'!K32</f>
        <v>0</v>
      </c>
      <c r="L32" s="56">
        <v>0</v>
      </c>
      <c r="M32" s="3"/>
    </row>
    <row r="33" spans="1:13" ht="15">
      <c r="A33" s="112" t="s">
        <v>10</v>
      </c>
      <c r="B33" s="107">
        <v>2220</v>
      </c>
      <c r="C33" s="108" t="s">
        <v>55</v>
      </c>
      <c r="D33" s="132">
        <f>'070000'!D33+'1013160'!D33+'0610160'!D33</f>
        <v>129273</v>
      </c>
      <c r="E33" s="132">
        <f>'070000'!E33+'1013160'!E33+'0610160'!E33</f>
        <v>18900</v>
      </c>
      <c r="F33" s="132">
        <f>'070000'!F33+'1013160'!F33+'0610160'!F33</f>
        <v>129273</v>
      </c>
      <c r="G33" s="132">
        <f>'070000'!G33+'1013160'!G33+'0610160'!G33</f>
        <v>0</v>
      </c>
      <c r="H33" s="132">
        <f>'070000'!H33+'1013160'!H33+'0610160'!H33</f>
        <v>120249.51</v>
      </c>
      <c r="I33" s="132">
        <f>'070000'!I33+'1013160'!I33+'0610160'!I33</f>
        <v>120249.51000000001</v>
      </c>
      <c r="J33" s="132">
        <f>'070000'!J33+'1013160'!J33+'0610160'!J33</f>
        <v>0</v>
      </c>
      <c r="K33" s="238">
        <f>'070000'!K33+'1013160'!K33+'0610160'!K33</f>
        <v>0</v>
      </c>
      <c r="L33" s="56">
        <v>0</v>
      </c>
      <c r="M33" s="3"/>
    </row>
    <row r="34" spans="1:13" ht="15">
      <c r="A34" s="112" t="s">
        <v>58</v>
      </c>
      <c r="B34" s="107">
        <v>2230</v>
      </c>
      <c r="C34" s="108" t="s">
        <v>56</v>
      </c>
      <c r="D34" s="132">
        <f>'070000'!D34+'1013160'!D34+'0610160'!D34</f>
        <v>34964008</v>
      </c>
      <c r="E34" s="132">
        <f>'070000'!E34+'1013160'!E34+'0610160'!E34</f>
        <v>3823837</v>
      </c>
      <c r="F34" s="132">
        <f>'070000'!F34+'1013160'!F34+'0610160'!F34</f>
        <v>34964008</v>
      </c>
      <c r="G34" s="132">
        <f>'070000'!G34+'1013160'!G34+'0610160'!G34</f>
        <v>0</v>
      </c>
      <c r="H34" s="132">
        <f>'070000'!H34+'1013160'!H34+'0610160'!H34</f>
        <v>34515503.64</v>
      </c>
      <c r="I34" s="132">
        <f>'070000'!I34+'1013160'!I34+'0610160'!I34</f>
        <v>34515503.64</v>
      </c>
      <c r="J34" s="132">
        <f>'070000'!J34+'1013160'!J34+'0610160'!J34</f>
        <v>0</v>
      </c>
      <c r="K34" s="238">
        <f>'070000'!K34+'1013160'!K34+'0610160'!K34</f>
        <v>0</v>
      </c>
      <c r="L34" s="56">
        <v>0</v>
      </c>
      <c r="M34" s="3"/>
    </row>
    <row r="35" spans="1:13" ht="15">
      <c r="A35" s="112" t="s">
        <v>85</v>
      </c>
      <c r="B35" s="107">
        <v>2240</v>
      </c>
      <c r="C35" s="108" t="s">
        <v>57</v>
      </c>
      <c r="D35" s="132">
        <f>'070000'!D35+'1013160'!D35+'0610160'!D35</f>
        <v>11115060</v>
      </c>
      <c r="E35" s="132">
        <f>'070000'!E35+'1013160'!E35+'0610160'!E35</f>
        <v>0</v>
      </c>
      <c r="F35" s="132">
        <f>'070000'!F35+'1013160'!F35+'0610160'!F35</f>
        <v>0</v>
      </c>
      <c r="G35" s="132">
        <f>'070000'!G35+'1013160'!G35+'0610160'!G35</f>
        <v>0</v>
      </c>
      <c r="H35" s="132">
        <f>'070000'!H35+'1013160'!H35+'0610160'!H35</f>
        <v>10823624.979999999</v>
      </c>
      <c r="I35" s="132">
        <f>'070000'!I35+'1013160'!I35+'0610160'!I35</f>
        <v>10823624.979999999</v>
      </c>
      <c r="J35" s="132">
        <f>'070000'!J35+'1013160'!J35+'0610160'!J35</f>
        <v>0</v>
      </c>
      <c r="K35" s="238">
        <f>'070000'!K35+'1013160'!K35+'0610160'!K35</f>
        <v>0</v>
      </c>
      <c r="L35" s="56">
        <v>0</v>
      </c>
      <c r="M35" s="3"/>
    </row>
    <row r="36" spans="1:13" ht="15" hidden="1">
      <c r="A36" s="44"/>
      <c r="B36" s="25"/>
      <c r="C36" s="26"/>
      <c r="D36" s="132">
        <f>'070000'!D36+'1013160'!D36+'0610160'!D36</f>
        <v>0</v>
      </c>
      <c r="E36" s="132">
        <f>'070000'!E36+'1013160'!E36+'0610160'!E36</f>
        <v>0</v>
      </c>
      <c r="F36" s="132">
        <f>'070000'!F36+'1013160'!F36+'0610160'!F36</f>
        <v>0</v>
      </c>
      <c r="G36" s="132">
        <f>'070000'!G36+'1013160'!G36+'0610160'!G36</f>
        <v>0</v>
      </c>
      <c r="H36" s="132">
        <f>'070000'!H36+'1013160'!H36+'0610160'!H36</f>
        <v>0</v>
      </c>
      <c r="I36" s="132" t="e">
        <f>'070000'!I36+'1013160'!I36+'0610160'!I36</f>
        <v>#REF!</v>
      </c>
      <c r="J36" s="132" t="e">
        <f>'070000'!J36+'1013160'!J36+'0610160'!J36</f>
        <v>#REF!</v>
      </c>
      <c r="K36" s="238" t="e">
        <f>'070000'!K36+'1013160'!K36+'0610160'!K36</f>
        <v>#REF!</v>
      </c>
      <c r="L36" s="56">
        <v>0</v>
      </c>
      <c r="M36" s="3"/>
    </row>
    <row r="37" spans="1:13" ht="15" hidden="1">
      <c r="A37" s="41" t="s">
        <v>76</v>
      </c>
      <c r="B37" s="25">
        <v>1136</v>
      </c>
      <c r="C37" s="26"/>
      <c r="D37" s="132">
        <f>'070000'!D37+'1013160'!D37+'0610160'!D37</f>
        <v>0</v>
      </c>
      <c r="E37" s="132">
        <f>'070000'!E37+'1013160'!E37+'0610160'!E37</f>
        <v>0</v>
      </c>
      <c r="F37" s="132">
        <f>'070000'!F37+'1013160'!F37+'0610160'!F37</f>
        <v>0</v>
      </c>
      <c r="G37" s="132">
        <f>'070000'!G37+'1013160'!G37+'0610160'!G37</f>
        <v>0</v>
      </c>
      <c r="H37" s="132" t="e">
        <f>'070000'!H37+'1013160'!H37+'0610160'!H37</f>
        <v>#REF!</v>
      </c>
      <c r="I37" s="132" t="e">
        <f>'070000'!I37+'1013160'!I37+'0610160'!I37</f>
        <v>#REF!</v>
      </c>
      <c r="J37" s="132" t="e">
        <f>'070000'!J37+'1013160'!J37+'0610160'!J37</f>
        <v>#REF!</v>
      </c>
      <c r="K37" s="238" t="e">
        <f>'070000'!K37+'1013160'!K37+'0610160'!K37</f>
        <v>#REF!</v>
      </c>
      <c r="L37" s="56">
        <v>0</v>
      </c>
      <c r="M37" s="3"/>
    </row>
    <row r="38" spans="1:13" ht="28.5" hidden="1">
      <c r="A38" s="44" t="s">
        <v>11</v>
      </c>
      <c r="B38" s="25">
        <v>1137</v>
      </c>
      <c r="C38" s="25"/>
      <c r="D38" s="132">
        <f>'070000'!D38+'1013160'!D38+'0610160'!D38</f>
        <v>0</v>
      </c>
      <c r="E38" s="132">
        <f>'070000'!E38+'1013160'!E38+'0610160'!E38</f>
        <v>0</v>
      </c>
      <c r="F38" s="132">
        <f>'070000'!F38+'1013160'!F38+'0610160'!F38</f>
        <v>0</v>
      </c>
      <c r="G38" s="132">
        <f>'070000'!G38+'1013160'!G38+'0610160'!G38</f>
        <v>0</v>
      </c>
      <c r="H38" s="132">
        <f>'070000'!H38+'1013160'!H38+'0610160'!H38</f>
        <v>0</v>
      </c>
      <c r="I38" s="132" t="e">
        <f>'070000'!I38+'1013160'!I38+'0610160'!I38</f>
        <v>#REF!</v>
      </c>
      <c r="J38" s="132" t="e">
        <f>'070000'!J38+'1013160'!J38+'0610160'!J38</f>
        <v>#REF!</v>
      </c>
      <c r="K38" s="238" t="e">
        <f>'070000'!K38+'1013160'!K38+'0610160'!K38</f>
        <v>#REF!</v>
      </c>
      <c r="L38" s="56">
        <v>0</v>
      </c>
      <c r="M38" s="3"/>
    </row>
    <row r="39" spans="1:13" ht="15" hidden="1">
      <c r="A39" s="41" t="s">
        <v>25</v>
      </c>
      <c r="B39" s="25">
        <v>1138</v>
      </c>
      <c r="C39" s="25"/>
      <c r="D39" s="132">
        <f>'070000'!D39+'1013160'!D39+'0610160'!D39</f>
        <v>0</v>
      </c>
      <c r="E39" s="132">
        <f>'070000'!E39+'1013160'!E39+'0610160'!E39</f>
        <v>0</v>
      </c>
      <c r="F39" s="132">
        <f>'070000'!F39+'1013160'!F39+'0610160'!F39</f>
        <v>0</v>
      </c>
      <c r="G39" s="132">
        <f>'070000'!G39+'1013160'!G39+'0610160'!G39</f>
        <v>0</v>
      </c>
      <c r="H39" s="132">
        <f>'070000'!H39+'1013160'!H39+'0610160'!H39</f>
        <v>0</v>
      </c>
      <c r="I39" s="132" t="e">
        <f>'070000'!I39+'1013160'!I39+'0610160'!I39</f>
        <v>#REF!</v>
      </c>
      <c r="J39" s="132" t="e">
        <f>'070000'!J39+'1013160'!J39+'0610160'!J39</f>
        <v>#REF!</v>
      </c>
      <c r="K39" s="238" t="e">
        <f>'070000'!K39+'1013160'!K39+'0610160'!K39</f>
        <v>#REF!</v>
      </c>
      <c r="L39" s="56">
        <v>0</v>
      </c>
      <c r="M39" s="3"/>
    </row>
    <row r="40" spans="1:13" ht="15" hidden="1">
      <c r="A40" s="41" t="s">
        <v>12</v>
      </c>
      <c r="B40" s="25">
        <v>1139</v>
      </c>
      <c r="C40" s="25"/>
      <c r="D40" s="132">
        <f>'070000'!D40+'1013160'!D40+'0610160'!D40</f>
        <v>0</v>
      </c>
      <c r="E40" s="132">
        <f>'070000'!E40+'1013160'!E40+'0610160'!E40</f>
        <v>0</v>
      </c>
      <c r="F40" s="132">
        <f>'070000'!F40+'1013160'!F40+'0610160'!F40</f>
        <v>0</v>
      </c>
      <c r="G40" s="132">
        <f>'070000'!G40+'1013160'!G40+'0610160'!G40</f>
        <v>0</v>
      </c>
      <c r="H40" s="132">
        <f>'070000'!H40+'1013160'!H40+'0610160'!H40</f>
        <v>0</v>
      </c>
      <c r="I40" s="132" t="e">
        <f>'070000'!I40+'1013160'!I40+'0610160'!I40</f>
        <v>#REF!</v>
      </c>
      <c r="J40" s="132" t="e">
        <f>'070000'!J40+'1013160'!J40+'0610160'!J40</f>
        <v>#REF!</v>
      </c>
      <c r="K40" s="238" t="e">
        <f>'070000'!K40+'1013160'!K40+'0610160'!K40</f>
        <v>#REF!</v>
      </c>
      <c r="L40" s="51">
        <v>0</v>
      </c>
      <c r="M40" s="3"/>
    </row>
    <row r="41" spans="1:13" ht="15" hidden="1">
      <c r="A41" s="35">
        <v>1</v>
      </c>
      <c r="B41" s="36">
        <v>2</v>
      </c>
      <c r="C41" s="36"/>
      <c r="D41" s="132">
        <f>'070000'!D41+'1013160'!D41+'0610160'!D41</f>
        <v>28</v>
      </c>
      <c r="E41" s="132">
        <f>'070000'!E41+'1013160'!E41+'0610160'!E41</f>
        <v>50</v>
      </c>
      <c r="F41" s="132">
        <f>'070000'!F41+'1013160'!F41+'0610160'!F41</f>
        <v>50</v>
      </c>
      <c r="G41" s="132">
        <f>'070000'!G41+'1013160'!G41+'0610160'!G41</f>
        <v>60</v>
      </c>
      <c r="H41" s="132">
        <f>'070000'!H41+'1013160'!H41+'0610160'!H41</f>
        <v>42</v>
      </c>
      <c r="I41" s="132" t="e">
        <f>'070000'!I41+'1013160'!I41+'0610160'!I41</f>
        <v>#REF!</v>
      </c>
      <c r="J41" s="132" t="e">
        <f>'070000'!J41+'1013160'!J41+'0610160'!J41</f>
        <v>#REF!</v>
      </c>
      <c r="K41" s="238" t="e">
        <f>'070000'!K41+'1013160'!K41+'0610160'!K41</f>
        <v>#REF!</v>
      </c>
      <c r="L41" s="57">
        <v>0</v>
      </c>
      <c r="M41" s="9"/>
    </row>
    <row r="42" spans="1:13" ht="15">
      <c r="A42" s="112" t="s">
        <v>13</v>
      </c>
      <c r="B42" s="107">
        <v>2250</v>
      </c>
      <c r="C42" s="107">
        <v>130</v>
      </c>
      <c r="D42" s="132">
        <f>'1013160'!D42+'070000'!D42+'0610160'!D42</f>
        <v>23311</v>
      </c>
      <c r="E42" s="132">
        <f>'1013160'!E42+'070000'!E42+'0610160'!E42</f>
        <v>0</v>
      </c>
      <c r="F42" s="132">
        <f>'1013160'!F42+'070000'!F42+'0610160'!F42</f>
        <v>0</v>
      </c>
      <c r="G42" s="132">
        <f>'1013160'!G42+'070000'!G42+'0610160'!G42</f>
        <v>0</v>
      </c>
      <c r="H42" s="132">
        <f>'070000'!H42+'1013160'!H42+'0610160'!H42</f>
        <v>23277.18</v>
      </c>
      <c r="I42" s="132">
        <f>'070000'!I42+'1013160'!I42+'0610160'!I42</f>
        <v>23277.18</v>
      </c>
      <c r="J42" s="132">
        <f>'1013160'!J42+'070000'!J42+'0610160'!J42</f>
        <v>0</v>
      </c>
      <c r="K42" s="238">
        <f>'1013160'!K42+'070000'!K42+'0610160'!K42</f>
        <v>0</v>
      </c>
      <c r="L42" s="56">
        <v>0</v>
      </c>
      <c r="M42" s="9"/>
    </row>
    <row r="43" spans="1:13" ht="15">
      <c r="A43" s="43" t="s">
        <v>117</v>
      </c>
      <c r="B43" s="27">
        <v>2260</v>
      </c>
      <c r="C43" s="27">
        <v>140</v>
      </c>
      <c r="D43" s="132">
        <f>'1013160'!D43+'070000'!D43+'0610160'!D43</f>
        <v>0</v>
      </c>
      <c r="E43" s="132">
        <f>'1013160'!E43+'070000'!E43+'0610160'!E43</f>
        <v>0</v>
      </c>
      <c r="F43" s="132">
        <f>'1013160'!F43+'070000'!F43+'0610160'!F43</f>
        <v>0</v>
      </c>
      <c r="G43" s="132">
        <f>'1013160'!G43+'070000'!G43+'0610160'!G43</f>
        <v>0</v>
      </c>
      <c r="H43" s="132">
        <f>'070000'!H43+'1013160'!H43+'0610160'!H43</f>
        <v>0</v>
      </c>
      <c r="I43" s="132">
        <f>'070000'!I43+'1013160'!I43+'0610160'!I43</f>
        <v>0</v>
      </c>
      <c r="J43" s="132">
        <f>'1013160'!J43+'070000'!J43+'0610160'!J43</f>
        <v>0</v>
      </c>
      <c r="K43" s="236">
        <f>'1013160'!K43+'070000'!K43+'0610160'!K43</f>
        <v>0</v>
      </c>
      <c r="L43" s="55">
        <f>SUM(L44:L49)</f>
        <v>0</v>
      </c>
      <c r="M43" s="9"/>
    </row>
    <row r="44" spans="1:13" ht="15">
      <c r="A44" s="42" t="s">
        <v>14</v>
      </c>
      <c r="B44" s="107">
        <v>2270</v>
      </c>
      <c r="C44" s="107">
        <v>150</v>
      </c>
      <c r="D44" s="132">
        <f>D45+D46+D47+D48+D49+D50</f>
        <v>84708420.00999999</v>
      </c>
      <c r="E44" s="132">
        <f aca="true" t="shared" si="4" ref="E44:K44">E45+E46+E47+E48+E49+E50</f>
        <v>0</v>
      </c>
      <c r="F44" s="132">
        <f>'1013160'!F44+'070000'!F44+'0610160'!F44</f>
        <v>84708420.01</v>
      </c>
      <c r="G44" s="132">
        <f t="shared" si="4"/>
        <v>0</v>
      </c>
      <c r="H44" s="132">
        <f t="shared" si="4"/>
        <v>83971620.92999999</v>
      </c>
      <c r="I44" s="132">
        <f t="shared" si="4"/>
        <v>83971620.92999999</v>
      </c>
      <c r="J44" s="132">
        <f t="shared" si="4"/>
        <v>0</v>
      </c>
      <c r="K44" s="132">
        <f t="shared" si="4"/>
        <v>0</v>
      </c>
      <c r="L44" s="56">
        <v>0</v>
      </c>
      <c r="M44" s="3"/>
    </row>
    <row r="45" spans="1:13" ht="15">
      <c r="A45" s="41" t="s">
        <v>15</v>
      </c>
      <c r="B45" s="25">
        <v>2271</v>
      </c>
      <c r="C45" s="25">
        <v>160</v>
      </c>
      <c r="D45" s="171">
        <f>'1013160'!D45+'070000'!D45+'0610160'!D45</f>
        <v>52560662.26</v>
      </c>
      <c r="E45" s="171">
        <f>'1013160'!E45+'070000'!E45+'0610160'!E45</f>
        <v>0</v>
      </c>
      <c r="F45" s="171">
        <f>'1013160'!F45+'070000'!F45+'0610160'!F45</f>
        <v>0</v>
      </c>
      <c r="G45" s="171">
        <f>'1013160'!G45+'070000'!G45+'0610160'!G45</f>
        <v>0</v>
      </c>
      <c r="H45" s="171">
        <f>'1013160'!H45+'070000'!H45+'0610160'!H45</f>
        <v>52423657.779999994</v>
      </c>
      <c r="I45" s="171">
        <f>'1013160'!I45+'070000'!I45+'0610160'!I45</f>
        <v>52423657.779999994</v>
      </c>
      <c r="J45" s="132">
        <f>'1013160'!J45+'070000'!J45+'0610160'!J45</f>
        <v>0</v>
      </c>
      <c r="K45" s="171">
        <f>'1013160'!K45+'070000'!K45+'0610160'!K45</f>
        <v>0</v>
      </c>
      <c r="L45" s="56">
        <v>0</v>
      </c>
      <c r="M45" s="3"/>
    </row>
    <row r="46" spans="1:13" ht="15">
      <c r="A46" s="41" t="s">
        <v>16</v>
      </c>
      <c r="B46" s="25">
        <v>2272</v>
      </c>
      <c r="C46" s="25">
        <v>170</v>
      </c>
      <c r="D46" s="171">
        <f>'1013160'!D46+'070000'!D46+'0610160'!D46</f>
        <v>3099001.75</v>
      </c>
      <c r="E46" s="171">
        <f>'1013160'!E46+'070000'!E46+'0610160'!E46</f>
        <v>0</v>
      </c>
      <c r="F46" s="171">
        <f>'1013160'!F46+'070000'!F46+'0610160'!F46</f>
        <v>0</v>
      </c>
      <c r="G46" s="171">
        <f>'1013160'!G46+'070000'!G46+'0610160'!G46</f>
        <v>0</v>
      </c>
      <c r="H46" s="171">
        <f>'1013160'!H46+'070000'!H46+'0610160'!H46</f>
        <v>3089644.3000000003</v>
      </c>
      <c r="I46" s="171">
        <f>'1013160'!I46+'070000'!I46+'0610160'!I46</f>
        <v>3089644.3000000003</v>
      </c>
      <c r="J46" s="132">
        <f>'1013160'!J46+'070000'!J46+'0610160'!J46</f>
        <v>0</v>
      </c>
      <c r="K46" s="171">
        <f>'1013160'!K46+'070000'!K46+'0610160'!K46</f>
        <v>0</v>
      </c>
      <c r="L46" s="56">
        <v>0</v>
      </c>
      <c r="M46" s="3"/>
    </row>
    <row r="47" spans="1:13" ht="15">
      <c r="A47" s="41" t="s">
        <v>17</v>
      </c>
      <c r="B47" s="25">
        <v>2273</v>
      </c>
      <c r="C47" s="25">
        <v>180</v>
      </c>
      <c r="D47" s="171">
        <f>'1013160'!D47+'070000'!D47+'0610160'!D47</f>
        <v>16313345</v>
      </c>
      <c r="E47" s="171">
        <f>'1013160'!E47+'070000'!E47+'0610160'!E47</f>
        <v>0</v>
      </c>
      <c r="F47" s="171">
        <f>'1013160'!F47+'070000'!F47+'0610160'!F47</f>
        <v>0</v>
      </c>
      <c r="G47" s="171">
        <f>'1013160'!G47+'070000'!G47+'0610160'!G47</f>
        <v>0</v>
      </c>
      <c r="H47" s="171">
        <f>'1013160'!H47+'070000'!H47+'0610160'!H47</f>
        <v>16262011.280000001</v>
      </c>
      <c r="I47" s="171">
        <f>'1013160'!I47+'070000'!I47+'0610160'!I47</f>
        <v>16262011.280000001</v>
      </c>
      <c r="J47" s="132">
        <f>'1013160'!J47+'070000'!J47+'0610160'!J47</f>
        <v>0</v>
      </c>
      <c r="K47" s="171">
        <f>'1013160'!K47+'070000'!K47+'0610160'!K47</f>
        <v>0</v>
      </c>
      <c r="L47" s="56">
        <v>0</v>
      </c>
      <c r="M47" s="3"/>
    </row>
    <row r="48" spans="1:13" ht="15">
      <c r="A48" s="41" t="s">
        <v>19</v>
      </c>
      <c r="B48" s="25">
        <v>2274</v>
      </c>
      <c r="C48" s="25">
        <v>190</v>
      </c>
      <c r="D48" s="171">
        <f>'1013160'!D48+'070000'!D48+'0610160'!D48</f>
        <v>11529435</v>
      </c>
      <c r="E48" s="171">
        <f>'1013160'!E48+'070000'!E48+'0610160'!E48</f>
        <v>0</v>
      </c>
      <c r="F48" s="171">
        <f>'1013160'!F48+'070000'!F48+'0610160'!F48</f>
        <v>0</v>
      </c>
      <c r="G48" s="171">
        <f>'1013160'!G48+'070000'!G48+'0610160'!G48</f>
        <v>0</v>
      </c>
      <c r="H48" s="171">
        <f>'1013160'!H48+'070000'!H48+'0610160'!H48</f>
        <v>11102273.870000001</v>
      </c>
      <c r="I48" s="171">
        <f>'1013160'!I48+'070000'!I48+'0610160'!I48</f>
        <v>11102273.870000001</v>
      </c>
      <c r="J48" s="132">
        <f>'1013160'!J48+'070000'!J48+'0610160'!J48</f>
        <v>0</v>
      </c>
      <c r="K48" s="171">
        <f>'1013160'!K48+'070000'!K48+'0610160'!K48</f>
        <v>0</v>
      </c>
      <c r="L48" s="56">
        <v>0</v>
      </c>
      <c r="M48" s="3"/>
    </row>
    <row r="49" spans="1:13" ht="15">
      <c r="A49" s="41" t="s">
        <v>18</v>
      </c>
      <c r="B49" s="25">
        <v>2275</v>
      </c>
      <c r="C49" s="25">
        <v>200</v>
      </c>
      <c r="D49" s="171">
        <f>'1013160'!D49+'070000'!D49+'0610160'!D49</f>
        <v>136400</v>
      </c>
      <c r="E49" s="171">
        <f>'1013160'!E49+'070000'!E49+'0610160'!E49</f>
        <v>0</v>
      </c>
      <c r="F49" s="171">
        <f>'1013160'!F49+'070000'!F49+'0610160'!F49</f>
        <v>0</v>
      </c>
      <c r="G49" s="171">
        <f>'1013160'!G49+'070000'!G49+'0610160'!G49</f>
        <v>0</v>
      </c>
      <c r="H49" s="171">
        <f>'1013160'!H49+'070000'!H49+'0610160'!H49</f>
        <v>136400</v>
      </c>
      <c r="I49" s="171">
        <f>'1013160'!I49+'070000'!I49+'0610160'!I49</f>
        <v>136400</v>
      </c>
      <c r="J49" s="132">
        <f>'1013160'!J49+'070000'!J49+'0610160'!J49</f>
        <v>0</v>
      </c>
      <c r="K49" s="171">
        <f>'1013160'!K49+'070000'!K49+'0610160'!K49</f>
        <v>0</v>
      </c>
      <c r="L49" s="56">
        <v>0</v>
      </c>
      <c r="M49" s="3"/>
    </row>
    <row r="50" spans="1:13" ht="15">
      <c r="A50" s="41" t="s">
        <v>141</v>
      </c>
      <c r="B50" s="25">
        <v>2276</v>
      </c>
      <c r="C50" s="25">
        <v>210</v>
      </c>
      <c r="D50" s="171">
        <f>'070000'!D51+'0610160'!D50+'1013160'!D50</f>
        <v>1069576</v>
      </c>
      <c r="E50" s="171">
        <f>'070000'!E51+'0610160'!E50+'1013160'!E50</f>
        <v>0</v>
      </c>
      <c r="F50" s="171">
        <f>'070000'!F51+'0610160'!F50+'1013160'!F50</f>
        <v>0</v>
      </c>
      <c r="G50" s="171">
        <f>'070000'!G51+'0610160'!G50+'1013160'!G50</f>
        <v>0</v>
      </c>
      <c r="H50" s="171">
        <f>'070000'!H51+'0610160'!H50+'1013160'!H50</f>
        <v>957633.7</v>
      </c>
      <c r="I50" s="171">
        <f>'070000'!I51+'0610160'!I50+'1013160'!I50</f>
        <v>957633.7</v>
      </c>
      <c r="J50" s="171">
        <f>'070000'!J51+'0610160'!J50+'1013160'!J50</f>
        <v>0</v>
      </c>
      <c r="K50" s="171">
        <f>'070000'!K51+'0610160'!K50+'1013160'!K50</f>
        <v>0</v>
      </c>
      <c r="L50" s="56"/>
      <c r="M50" s="3"/>
    </row>
    <row r="51" spans="1:13" ht="28.5">
      <c r="A51" s="43" t="s">
        <v>118</v>
      </c>
      <c r="B51" s="107">
        <v>2280</v>
      </c>
      <c r="C51" s="107">
        <v>220</v>
      </c>
      <c r="D51" s="132">
        <f>D52+D53</f>
        <v>1909970.99</v>
      </c>
      <c r="E51" s="132">
        <f aca="true" t="shared" si="5" ref="E51:K51">E52+E53</f>
        <v>0</v>
      </c>
      <c r="F51" s="132">
        <v>0</v>
      </c>
      <c r="G51" s="132">
        <f t="shared" si="5"/>
        <v>0</v>
      </c>
      <c r="H51" s="132">
        <f t="shared" si="5"/>
        <v>1890538.6099999999</v>
      </c>
      <c r="I51" s="132">
        <f t="shared" si="5"/>
        <v>1890538.6099999999</v>
      </c>
      <c r="J51" s="132">
        <f t="shared" si="5"/>
        <v>0</v>
      </c>
      <c r="K51" s="132">
        <f t="shared" si="5"/>
        <v>0</v>
      </c>
      <c r="L51" s="57">
        <v>0</v>
      </c>
      <c r="M51" s="9"/>
    </row>
    <row r="52" spans="1:13" ht="28.5">
      <c r="A52" s="44" t="s">
        <v>59</v>
      </c>
      <c r="B52" s="25">
        <v>2281</v>
      </c>
      <c r="C52" s="25">
        <v>230</v>
      </c>
      <c r="D52" s="171">
        <v>0</v>
      </c>
      <c r="E52" s="171">
        <f>'1013160'!E52+'070000'!E53+'0610160'!E52</f>
        <v>0</v>
      </c>
      <c r="F52" s="171">
        <f>'1013160'!F52+'070000'!F53+'0610160'!F52</f>
        <v>0</v>
      </c>
      <c r="G52" s="171">
        <f>'1013160'!G52+'070000'!G53+'0610160'!G52</f>
        <v>0</v>
      </c>
      <c r="H52" s="171">
        <f>'1013160'!H52+'070000'!H53+'0610160'!H52</f>
        <v>0</v>
      </c>
      <c r="I52" s="171">
        <f>'1013160'!I52+'070000'!I53+'0610160'!I52</f>
        <v>0</v>
      </c>
      <c r="J52" s="171">
        <f>'1013160'!J52+'070000'!J53+'0610160'!J52</f>
        <v>0</v>
      </c>
      <c r="K52" s="171">
        <f>'1013160'!K52+'070000'!K53+'0610160'!K52</f>
        <v>0</v>
      </c>
      <c r="L52" s="56">
        <f>L55</f>
        <v>0</v>
      </c>
      <c r="M52" s="23"/>
    </row>
    <row r="53" spans="1:13" ht="28.5">
      <c r="A53" s="44" t="s">
        <v>100</v>
      </c>
      <c r="B53" s="25">
        <v>2282</v>
      </c>
      <c r="C53" s="25">
        <v>240</v>
      </c>
      <c r="D53" s="171">
        <f>'1013160'!D53+'070000'!D54+'0610160'!D53</f>
        <v>1909970.99</v>
      </c>
      <c r="E53" s="171">
        <f>'1013160'!E53+'070000'!E54+'0610160'!E53</f>
        <v>0</v>
      </c>
      <c r="F53" s="171">
        <f>'1013160'!F53+'070000'!F54+'0610160'!F53</f>
        <v>1909970.99</v>
      </c>
      <c r="G53" s="171">
        <f>'1013160'!G53+'070000'!G54+'0610160'!G53</f>
        <v>0</v>
      </c>
      <c r="H53" s="171">
        <f>'1013160'!H53+'070000'!H54+'0610160'!H53</f>
        <v>1890538.6099999999</v>
      </c>
      <c r="I53" s="171">
        <f>'1013160'!I53+'070000'!I54+'0610160'!I53</f>
        <v>1890538.6099999999</v>
      </c>
      <c r="J53" s="171">
        <f>'1013160'!J53+'070000'!J54+'0610160'!J53</f>
        <v>0</v>
      </c>
      <c r="K53" s="171">
        <f>'1013160'!K53+'070000'!K54+'0610160'!K53</f>
        <v>0</v>
      </c>
      <c r="L53" s="56">
        <v>0</v>
      </c>
      <c r="M53" s="23"/>
    </row>
    <row r="54" spans="1:13" ht="15.75">
      <c r="A54" s="115" t="s">
        <v>119</v>
      </c>
      <c r="B54" s="105">
        <v>2400</v>
      </c>
      <c r="C54" s="105">
        <v>250</v>
      </c>
      <c r="D54" s="131">
        <f>D55+D56</f>
        <v>0</v>
      </c>
      <c r="E54" s="131">
        <f aca="true" t="shared" si="6" ref="E54:K54">E55+E56</f>
        <v>0</v>
      </c>
      <c r="F54" s="131">
        <f t="shared" si="6"/>
        <v>0</v>
      </c>
      <c r="G54" s="131">
        <f t="shared" si="6"/>
        <v>0</v>
      </c>
      <c r="H54" s="131">
        <f t="shared" si="6"/>
        <v>0</v>
      </c>
      <c r="I54" s="131">
        <f t="shared" si="6"/>
        <v>0</v>
      </c>
      <c r="J54" s="131">
        <f t="shared" si="6"/>
        <v>0</v>
      </c>
      <c r="K54" s="131">
        <f t="shared" si="6"/>
        <v>0</v>
      </c>
      <c r="L54" s="56">
        <v>0</v>
      </c>
      <c r="M54" s="3"/>
    </row>
    <row r="55" spans="1:13" ht="15">
      <c r="A55" s="116" t="s">
        <v>120</v>
      </c>
      <c r="B55" s="107">
        <v>2410</v>
      </c>
      <c r="C55" s="107">
        <v>260</v>
      </c>
      <c r="D55" s="132">
        <f>'1013160'!D55+'070000'!D56+'0610160'!D55</f>
        <v>0</v>
      </c>
      <c r="E55" s="132">
        <f>'1013160'!E55+'070000'!E56+'0610160'!E55</f>
        <v>0</v>
      </c>
      <c r="F55" s="132">
        <f>'1013160'!F55+'070000'!F56+'0610160'!F55</f>
        <v>0</v>
      </c>
      <c r="G55" s="132">
        <f>'1013160'!G55+'070000'!G56+'0610160'!G55</f>
        <v>0</v>
      </c>
      <c r="H55" s="132">
        <f>'1013160'!H55+'070000'!H56+'0610160'!H55</f>
        <v>0</v>
      </c>
      <c r="I55" s="132">
        <f>'1013160'!I55+'070000'!I56+'0610160'!I55</f>
        <v>0</v>
      </c>
      <c r="J55" s="132">
        <f>'1013160'!J55+'070000'!J56+'0610160'!J55</f>
        <v>0</v>
      </c>
      <c r="K55" s="132">
        <f>H55-I55</f>
        <v>0</v>
      </c>
      <c r="L55" s="55">
        <f>SUM(L56:L58)</f>
        <v>0</v>
      </c>
      <c r="M55" s="9"/>
    </row>
    <row r="56" spans="1:13" ht="15">
      <c r="A56" s="116" t="s">
        <v>121</v>
      </c>
      <c r="B56" s="107">
        <v>2420</v>
      </c>
      <c r="C56" s="107">
        <v>270</v>
      </c>
      <c r="D56" s="132">
        <f>'1013160'!D56+'070000'!D57+'0610160'!D56</f>
        <v>0</v>
      </c>
      <c r="E56" s="132">
        <f>'1013160'!E56+'070000'!E57+'0610160'!E56</f>
        <v>0</v>
      </c>
      <c r="F56" s="132">
        <f>'1013160'!F56+'070000'!F57+'0610160'!F56</f>
        <v>0</v>
      </c>
      <c r="G56" s="132">
        <f>'1013160'!G56+'070000'!G57+'0610160'!G56</f>
        <v>0</v>
      </c>
      <c r="H56" s="132">
        <f>'1013160'!H56+'070000'!H57+'0610160'!H56</f>
        <v>0</v>
      </c>
      <c r="I56" s="132">
        <f>'1013160'!I56+'070000'!I57+'0610160'!I56</f>
        <v>0</v>
      </c>
      <c r="J56" s="132">
        <f>'1013160'!J56+'070000'!J57+'0610160'!J56</f>
        <v>0</v>
      </c>
      <c r="K56" s="132">
        <f>'1013160'!K56+'070000'!K57+'0610160'!K56</f>
        <v>0</v>
      </c>
      <c r="L56" s="56">
        <v>0</v>
      </c>
      <c r="M56" s="9"/>
    </row>
    <row r="57" spans="1:13" ht="15.75">
      <c r="A57" s="115" t="s">
        <v>122</v>
      </c>
      <c r="B57" s="105">
        <v>2600</v>
      </c>
      <c r="C57" s="105">
        <v>280</v>
      </c>
      <c r="D57" s="131">
        <f>D58+D59+D60</f>
        <v>0</v>
      </c>
      <c r="E57" s="131">
        <f aca="true" t="shared" si="7" ref="E57:J57">E58+E59+E60</f>
        <v>0</v>
      </c>
      <c r="F57" s="131">
        <f t="shared" si="7"/>
        <v>0</v>
      </c>
      <c r="G57" s="131">
        <f t="shared" si="7"/>
        <v>0</v>
      </c>
      <c r="H57" s="131">
        <f t="shared" si="7"/>
        <v>0</v>
      </c>
      <c r="I57" s="131">
        <f t="shared" si="7"/>
        <v>0</v>
      </c>
      <c r="J57" s="131">
        <f t="shared" si="7"/>
        <v>0</v>
      </c>
      <c r="K57" s="131">
        <f>K58+K59</f>
        <v>0</v>
      </c>
      <c r="L57" s="56">
        <v>0</v>
      </c>
      <c r="M57" s="9"/>
    </row>
    <row r="58" spans="1:13" ht="28.5">
      <c r="A58" s="116" t="s">
        <v>134</v>
      </c>
      <c r="B58" s="107">
        <v>2610</v>
      </c>
      <c r="C58" s="107">
        <v>290</v>
      </c>
      <c r="D58" s="132">
        <f>'1013160'!D58+'070000'!D59+'0610160'!D58</f>
        <v>0</v>
      </c>
      <c r="E58" s="132">
        <f>'1013160'!E58+'070000'!E59+'0610160'!E58</f>
        <v>0</v>
      </c>
      <c r="F58" s="132">
        <f>'1013160'!F58+'070000'!F59+'0610160'!F58</f>
        <v>0</v>
      </c>
      <c r="G58" s="132">
        <f>'1013160'!G58+'070000'!G59+'0610160'!G58</f>
        <v>0</v>
      </c>
      <c r="H58" s="132">
        <f>'1013160'!H58+'070000'!H59+'0610160'!H58</f>
        <v>0</v>
      </c>
      <c r="I58" s="132">
        <f>'1013160'!I58+'070000'!I59+'0610160'!I58</f>
        <v>0</v>
      </c>
      <c r="J58" s="132">
        <f>'1013160'!J58+'070000'!J59+'0610160'!J58</f>
        <v>0</v>
      </c>
      <c r="K58" s="132">
        <f>H59-I59</f>
        <v>0</v>
      </c>
      <c r="L58" s="55">
        <f>SUM(L59:L61)</f>
        <v>0</v>
      </c>
      <c r="M58" s="9"/>
    </row>
    <row r="59" spans="1:13" ht="28.5">
      <c r="A59" s="116" t="s">
        <v>26</v>
      </c>
      <c r="B59" s="107">
        <v>2620</v>
      </c>
      <c r="C59" s="107">
        <v>300</v>
      </c>
      <c r="D59" s="132">
        <f>'1013160'!D59+'070000'!D60+'0610160'!D59</f>
        <v>0</v>
      </c>
      <c r="E59" s="132">
        <f>'1013160'!E59+'070000'!E60+'0610160'!E59</f>
        <v>0</v>
      </c>
      <c r="F59" s="132">
        <f>'1013160'!F59+'070000'!F60+'0610160'!F59</f>
        <v>0</v>
      </c>
      <c r="G59" s="132">
        <f>'1013160'!G59+'070000'!G60+'0610160'!G59</f>
        <v>0</v>
      </c>
      <c r="H59" s="132">
        <f>'1013160'!H59+'070000'!H60+'0610160'!H59</f>
        <v>0</v>
      </c>
      <c r="I59" s="132">
        <f>'1013160'!I59+'070000'!I60+'0610160'!I59</f>
        <v>0</v>
      </c>
      <c r="J59" s="132">
        <f>'1013160'!J59+'070000'!J60+'0610160'!J59</f>
        <v>0</v>
      </c>
      <c r="K59" s="132">
        <f>'1013160'!K59+'070000'!K60+'0610160'!K59</f>
        <v>0</v>
      </c>
      <c r="L59" s="56">
        <v>0</v>
      </c>
      <c r="M59" s="3"/>
    </row>
    <row r="60" spans="1:13" ht="28.5">
      <c r="A60" s="116" t="s">
        <v>123</v>
      </c>
      <c r="B60" s="107">
        <v>2630</v>
      </c>
      <c r="C60" s="107">
        <v>310</v>
      </c>
      <c r="D60" s="132">
        <v>0</v>
      </c>
      <c r="E60" s="132">
        <f>'1013160'!E60+'070000'!E61+'0610160'!E60</f>
        <v>0</v>
      </c>
      <c r="F60" s="132">
        <f>'1013160'!F60+'070000'!F61+'0610160'!F60</f>
        <v>0</v>
      </c>
      <c r="G60" s="132">
        <f>'1013160'!G60+'070000'!G61+'0610160'!G60</f>
        <v>0</v>
      </c>
      <c r="H60" s="132">
        <v>0</v>
      </c>
      <c r="I60" s="132">
        <v>0</v>
      </c>
      <c r="J60" s="132">
        <v>0</v>
      </c>
      <c r="K60" s="132">
        <v>0</v>
      </c>
      <c r="L60" s="61">
        <v>0</v>
      </c>
      <c r="M60" s="3"/>
    </row>
    <row r="61" spans="1:13" ht="15.75">
      <c r="A61" s="109" t="s">
        <v>124</v>
      </c>
      <c r="B61" s="105">
        <v>2700</v>
      </c>
      <c r="C61" s="105">
        <v>320</v>
      </c>
      <c r="D61" s="131">
        <f>D62+D63+D64</f>
        <v>13187484</v>
      </c>
      <c r="E61" s="131">
        <f aca="true" t="shared" si="8" ref="E61:K61">E62+E63+E64</f>
        <v>0</v>
      </c>
      <c r="F61" s="131">
        <f>'1013160'!F61+'070000'!F62+'0610160'!F61</f>
        <v>13187484</v>
      </c>
      <c r="G61" s="131">
        <f t="shared" si="8"/>
        <v>0</v>
      </c>
      <c r="H61" s="131">
        <f t="shared" si="8"/>
        <v>13178761.7</v>
      </c>
      <c r="I61" s="131">
        <f t="shared" si="8"/>
        <v>13178761.7</v>
      </c>
      <c r="J61" s="131">
        <f t="shared" si="8"/>
        <v>0</v>
      </c>
      <c r="K61" s="131">
        <f t="shared" si="8"/>
        <v>0</v>
      </c>
      <c r="L61" s="61">
        <v>0</v>
      </c>
      <c r="M61" s="3"/>
    </row>
    <row r="62" spans="1:13" ht="15">
      <c r="A62" s="112" t="s">
        <v>20</v>
      </c>
      <c r="B62" s="107">
        <v>2710</v>
      </c>
      <c r="C62" s="107">
        <v>330</v>
      </c>
      <c r="D62" s="132">
        <f>'1013160'!D62+'070000'!D63+'0610160'!D62</f>
        <v>0</v>
      </c>
      <c r="E62" s="132">
        <f>'1013160'!E62+'070000'!E63+'0610160'!E62</f>
        <v>0</v>
      </c>
      <c r="F62" s="132">
        <f>'1013160'!F62+'070000'!F63+'0610160'!F62</f>
        <v>0</v>
      </c>
      <c r="G62" s="132">
        <f>'1013160'!G62+'070000'!G63+'0610160'!G62</f>
        <v>0</v>
      </c>
      <c r="H62" s="132">
        <f>'1013160'!H62+'070000'!H63+'0610160'!H62</f>
        <v>0</v>
      </c>
      <c r="I62" s="132">
        <f>'1013160'!I62+'070000'!I63+'0610160'!I62</f>
        <v>0</v>
      </c>
      <c r="J62" s="132">
        <f>'1013160'!J62+'070000'!J63+'0610160'!J62</f>
        <v>0</v>
      </c>
      <c r="K62" s="132">
        <f>'1013160'!K62+'070000'!K63+'0610160'!K62</f>
        <v>0</v>
      </c>
      <c r="L62" s="51">
        <v>0</v>
      </c>
      <c r="M62" s="9"/>
    </row>
    <row r="63" spans="1:13" ht="15.75">
      <c r="A63" s="112" t="s">
        <v>41</v>
      </c>
      <c r="B63" s="107">
        <v>2720</v>
      </c>
      <c r="C63" s="107">
        <v>340</v>
      </c>
      <c r="D63" s="132">
        <f>'1013160'!D63+'070000'!D64+'0610160'!D63</f>
        <v>12171528</v>
      </c>
      <c r="E63" s="132">
        <f>'1013160'!E63+'070000'!E64+'0610160'!E63</f>
        <v>0</v>
      </c>
      <c r="F63" s="132">
        <f>'1013160'!F63+'070000'!F64+'0610160'!F63</f>
        <v>0</v>
      </c>
      <c r="G63" s="132">
        <f>'1013160'!G63+'070000'!G64+'0610160'!G63</f>
        <v>0</v>
      </c>
      <c r="H63" s="132">
        <f>'1013160'!H63+'070000'!H64+'0610160'!H63</f>
        <v>12162806.79</v>
      </c>
      <c r="I63" s="132">
        <f>'1013160'!I63+'070000'!I64+'0610160'!I63</f>
        <v>12162806.79</v>
      </c>
      <c r="J63" s="132">
        <f>'1013160'!J63+'070000'!J64+'0610160'!J63</f>
        <v>0</v>
      </c>
      <c r="K63" s="132">
        <f>'1013160'!K63+'070000'!K64+'0610160'!K63</f>
        <v>0</v>
      </c>
      <c r="L63" s="58">
        <f>SUM(L64,L75,L76)</f>
        <v>0</v>
      </c>
      <c r="M63" s="12"/>
    </row>
    <row r="64" spans="1:13" ht="15.75">
      <c r="A64" s="112" t="s">
        <v>125</v>
      </c>
      <c r="B64" s="107">
        <v>2730</v>
      </c>
      <c r="C64" s="107">
        <v>350</v>
      </c>
      <c r="D64" s="132">
        <f>'1013160'!D64+'070000'!D65+'0610160'!D64</f>
        <v>1015956</v>
      </c>
      <c r="E64" s="132">
        <f>'1013160'!E64+'070000'!E65+'0610160'!E64</f>
        <v>0</v>
      </c>
      <c r="F64" s="132">
        <f>'1013160'!F64+'070000'!F65+'0610160'!F64</f>
        <v>0</v>
      </c>
      <c r="G64" s="132">
        <f>'1013160'!G64+'070000'!G65+'0610160'!G64</f>
        <v>0</v>
      </c>
      <c r="H64" s="132">
        <f>'1013160'!H64+'070000'!H65+'0610160'!H64</f>
        <v>1015954.91</v>
      </c>
      <c r="I64" s="132">
        <f>'1013160'!I64+'070000'!I65+'0610160'!I64</f>
        <v>1015954.91</v>
      </c>
      <c r="J64" s="132">
        <f>'1013160'!J64+'070000'!J65+'0610160'!J64</f>
        <v>0</v>
      </c>
      <c r="K64" s="132">
        <f>'1013160'!K64+'070000'!K65+'0610160'!K64</f>
        <v>0</v>
      </c>
      <c r="L64" s="58">
        <f>SUM(L65:L66,L70)</f>
        <v>0</v>
      </c>
      <c r="M64" s="12"/>
    </row>
    <row r="65" spans="1:13" ht="15.75">
      <c r="A65" s="109" t="s">
        <v>126</v>
      </c>
      <c r="B65" s="105">
        <v>2800</v>
      </c>
      <c r="C65" s="105">
        <v>360</v>
      </c>
      <c r="D65" s="131">
        <f>'1013160'!D65+'070000'!D66+'0610160'!D65</f>
        <v>41989</v>
      </c>
      <c r="E65" s="131">
        <f>'1013160'!E65+'070000'!E66+'0610160'!E65</f>
        <v>0</v>
      </c>
      <c r="F65" s="131">
        <f>'1013160'!F65+'070000'!F66+'0610160'!F65</f>
        <v>0</v>
      </c>
      <c r="G65" s="131">
        <f>'1013160'!G65+'070000'!G66+'0610160'!G65</f>
        <v>0</v>
      </c>
      <c r="H65" s="131">
        <f>'1013160'!H65+'070000'!H66+'0610160'!H65</f>
        <v>18790.65</v>
      </c>
      <c r="I65" s="131">
        <f>'1013160'!I65+'070000'!I66+'0610160'!I65</f>
        <v>18790.65</v>
      </c>
      <c r="J65" s="131">
        <f>'1013160'!J65+'070000'!J66+'0610160'!J65</f>
        <v>0</v>
      </c>
      <c r="K65" s="131">
        <f>'1013160'!K65+'070000'!K66+'0610160'!K65</f>
        <v>0</v>
      </c>
      <c r="L65" s="51">
        <v>0</v>
      </c>
      <c r="M65" s="9"/>
    </row>
    <row r="66" spans="1:13" ht="15.75">
      <c r="A66" s="118" t="s">
        <v>21</v>
      </c>
      <c r="B66" s="29">
        <v>3000</v>
      </c>
      <c r="C66" s="29">
        <v>370</v>
      </c>
      <c r="D66" s="131">
        <f>D67+D90</f>
        <v>0</v>
      </c>
      <c r="E66" s="131">
        <f aca="true" t="shared" si="9" ref="E66:K66">E67+E90</f>
        <v>9</v>
      </c>
      <c r="F66" s="131">
        <f t="shared" si="9"/>
        <v>0</v>
      </c>
      <c r="G66" s="131">
        <f t="shared" si="9"/>
        <v>0</v>
      </c>
      <c r="H66" s="131">
        <f t="shared" si="9"/>
        <v>0</v>
      </c>
      <c r="I66" s="131">
        <f t="shared" si="9"/>
        <v>0</v>
      </c>
      <c r="J66" s="131">
        <f t="shared" si="9"/>
        <v>0</v>
      </c>
      <c r="K66" s="131">
        <f t="shared" si="9"/>
        <v>0</v>
      </c>
      <c r="L66" s="51">
        <v>0</v>
      </c>
      <c r="M66" s="9"/>
    </row>
    <row r="67" spans="1:13" ht="15.75">
      <c r="A67" s="45" t="s">
        <v>22</v>
      </c>
      <c r="B67" s="29">
        <v>3100</v>
      </c>
      <c r="C67" s="29">
        <v>380</v>
      </c>
      <c r="D67" s="131">
        <f>D68+D69+D74+D78+D88+D89</f>
        <v>0</v>
      </c>
      <c r="E67" s="131">
        <f aca="true" t="shared" si="10" ref="E67:K67">E68+E69+E74+E78+E88+E89</f>
        <v>9</v>
      </c>
      <c r="F67" s="131">
        <f t="shared" si="10"/>
        <v>0</v>
      </c>
      <c r="G67" s="131">
        <f t="shared" si="10"/>
        <v>0</v>
      </c>
      <c r="H67" s="131">
        <f t="shared" si="10"/>
        <v>0</v>
      </c>
      <c r="I67" s="131">
        <f t="shared" si="10"/>
        <v>0</v>
      </c>
      <c r="J67" s="131">
        <f t="shared" si="10"/>
        <v>0</v>
      </c>
      <c r="K67" s="131">
        <f t="shared" si="10"/>
        <v>0</v>
      </c>
      <c r="L67" s="51">
        <v>0</v>
      </c>
      <c r="M67" s="3"/>
    </row>
    <row r="68" spans="1:13" ht="30.75" customHeight="1">
      <c r="A68" s="116" t="s">
        <v>23</v>
      </c>
      <c r="B68" s="107">
        <v>3110</v>
      </c>
      <c r="C68" s="107">
        <v>390</v>
      </c>
      <c r="D68" s="132">
        <f>'1013160'!D68+'070000'!D69+'0610160'!D68</f>
        <v>0</v>
      </c>
      <c r="E68" s="132">
        <f>'1013160'!E68+'070000'!E69+'0610160'!E68</f>
        <v>0</v>
      </c>
      <c r="F68" s="132">
        <f>'1013160'!F68+'070000'!F69+'0610160'!F68</f>
        <v>0</v>
      </c>
      <c r="G68" s="132">
        <f>'1013160'!G68+'070000'!G69+'0610160'!G68</f>
        <v>0</v>
      </c>
      <c r="H68" s="132">
        <f>'1013160'!H68+'070000'!H69+'0610160'!H68</f>
        <v>0</v>
      </c>
      <c r="I68" s="132">
        <f>'1013160'!I68+'070000'!I69+'0610160'!I68</f>
        <v>0</v>
      </c>
      <c r="J68" s="132">
        <f>'1013160'!J68+'070000'!J69+'0610160'!J68</f>
        <v>0</v>
      </c>
      <c r="K68" s="132">
        <f>'1013160'!K68+'070000'!K69+'0610160'!K68</f>
        <v>0</v>
      </c>
      <c r="L68" s="54">
        <v>0</v>
      </c>
      <c r="M68" s="3"/>
    </row>
    <row r="69" spans="1:13" ht="15">
      <c r="A69" s="112" t="s">
        <v>24</v>
      </c>
      <c r="B69" s="107">
        <v>3120</v>
      </c>
      <c r="C69" s="107">
        <v>400</v>
      </c>
      <c r="D69" s="132">
        <f>D70+D72</f>
        <v>0</v>
      </c>
      <c r="E69" s="132">
        <f aca="true" t="shared" si="11" ref="E69:K69">E70+E72</f>
        <v>4</v>
      </c>
      <c r="F69" s="132">
        <f t="shared" si="11"/>
        <v>0</v>
      </c>
      <c r="G69" s="132">
        <f t="shared" si="11"/>
        <v>0</v>
      </c>
      <c r="H69" s="132">
        <f t="shared" si="11"/>
        <v>0</v>
      </c>
      <c r="I69" s="132">
        <f t="shared" si="11"/>
        <v>0</v>
      </c>
      <c r="J69" s="132">
        <f t="shared" si="11"/>
        <v>0</v>
      </c>
      <c r="K69" s="132">
        <f t="shared" si="11"/>
        <v>0</v>
      </c>
      <c r="L69" s="51">
        <v>0</v>
      </c>
      <c r="M69" s="3"/>
    </row>
    <row r="70" spans="1:13" ht="15">
      <c r="A70" s="117" t="s">
        <v>127</v>
      </c>
      <c r="B70" s="114">
        <v>3121</v>
      </c>
      <c r="C70" s="114">
        <v>410</v>
      </c>
      <c r="D70" s="171">
        <f>'1013160'!D70+'070000'!D71+'0610160'!D70</f>
        <v>0</v>
      </c>
      <c r="E70" s="171">
        <f>'1013160'!E70+'070000'!E71+'0610160'!E70</f>
        <v>0</v>
      </c>
      <c r="F70" s="171">
        <f>'1013160'!F70+'070000'!F71+'0610160'!F70</f>
        <v>0</v>
      </c>
      <c r="G70" s="171">
        <f>'1013160'!G70+'070000'!G71+'0610160'!G70</f>
        <v>0</v>
      </c>
      <c r="H70" s="171">
        <f>'1013160'!H70+'070000'!H71+'0610160'!H70</f>
        <v>0</v>
      </c>
      <c r="I70" s="171">
        <f>'1013160'!I70+'070000'!I71+'0610160'!I70</f>
        <v>0</v>
      </c>
      <c r="J70" s="171">
        <f>'1013160'!J70+'070000'!J71+'0610160'!J70</f>
        <v>0</v>
      </c>
      <c r="K70" s="171">
        <f>'1013160'!K70+'070000'!K71+'0610160'!K70</f>
        <v>0</v>
      </c>
      <c r="L70" s="55">
        <f>SUM(L71:L74)</f>
        <v>0</v>
      </c>
      <c r="M70" s="9"/>
    </row>
    <row r="71" spans="1:13" ht="15" hidden="1">
      <c r="A71" s="113" t="s">
        <v>27</v>
      </c>
      <c r="B71" s="114">
        <v>2122</v>
      </c>
      <c r="C71" s="114"/>
      <c r="D71" s="171"/>
      <c r="E71" s="140"/>
      <c r="F71" s="140"/>
      <c r="G71" s="140"/>
      <c r="H71" s="171"/>
      <c r="I71" s="171"/>
      <c r="J71" s="136"/>
      <c r="K71" s="140"/>
      <c r="L71" s="51">
        <v>0</v>
      </c>
      <c r="M71" s="3"/>
    </row>
    <row r="72" spans="1:13" ht="15.75" customHeight="1">
      <c r="A72" s="119" t="s">
        <v>128</v>
      </c>
      <c r="B72" s="114">
        <v>3122</v>
      </c>
      <c r="C72" s="114">
        <v>420</v>
      </c>
      <c r="D72" s="171">
        <f>'1013160'!D72+'070000'!D73+'0610160'!D72</f>
        <v>0</v>
      </c>
      <c r="E72" s="171">
        <f>'1013160'!E72+'070000'!E73+'0610160'!E72</f>
        <v>4</v>
      </c>
      <c r="F72" s="171">
        <f>'1013160'!F72+'070000'!F73+'0610160'!F72</f>
        <v>0</v>
      </c>
      <c r="G72" s="171">
        <f>'1013160'!G72+'070000'!G73+'0610160'!G72</f>
        <v>0</v>
      </c>
      <c r="H72" s="171">
        <f>'1013160'!H72+'070000'!H73+'0610160'!H72</f>
        <v>0</v>
      </c>
      <c r="I72" s="171">
        <f>'1013160'!I72+'070000'!I73+'0610160'!I72</f>
        <v>0</v>
      </c>
      <c r="J72" s="171">
        <f>'1013160'!J72+'070000'!J73+'0610160'!J72</f>
        <v>0</v>
      </c>
      <c r="K72" s="171">
        <f>'1013160'!K72+'070000'!K73+'0610160'!K72</f>
        <v>0</v>
      </c>
      <c r="L72" s="51">
        <v>0</v>
      </c>
      <c r="M72" s="3"/>
    </row>
    <row r="73" spans="1:13" ht="15" hidden="1">
      <c r="A73" s="35"/>
      <c r="B73" s="36"/>
      <c r="C73" s="36"/>
      <c r="D73" s="171"/>
      <c r="E73" s="140"/>
      <c r="F73" s="140"/>
      <c r="G73" s="140"/>
      <c r="H73" s="171"/>
      <c r="I73" s="171"/>
      <c r="J73" s="136"/>
      <c r="K73" s="140"/>
      <c r="L73" s="51">
        <v>0</v>
      </c>
      <c r="M73" s="3"/>
    </row>
    <row r="74" spans="1:13" ht="15">
      <c r="A74" s="120" t="s">
        <v>77</v>
      </c>
      <c r="B74" s="107">
        <v>3130</v>
      </c>
      <c r="C74" s="107">
        <v>430</v>
      </c>
      <c r="D74" s="132">
        <f>D75+D77</f>
        <v>0</v>
      </c>
      <c r="E74" s="132">
        <f aca="true" t="shared" si="12" ref="E74:K74">E75+E77</f>
        <v>0</v>
      </c>
      <c r="F74" s="132">
        <f t="shared" si="12"/>
        <v>0</v>
      </c>
      <c r="G74" s="132">
        <f t="shared" si="12"/>
        <v>0</v>
      </c>
      <c r="H74" s="132">
        <f t="shared" si="12"/>
        <v>0</v>
      </c>
      <c r="I74" s="132">
        <f t="shared" si="12"/>
        <v>0</v>
      </c>
      <c r="J74" s="132">
        <f t="shared" si="12"/>
        <v>0</v>
      </c>
      <c r="K74" s="132">
        <f t="shared" si="12"/>
        <v>0</v>
      </c>
      <c r="L74" s="51">
        <v>0</v>
      </c>
      <c r="M74" s="3"/>
    </row>
    <row r="75" spans="1:13" ht="15">
      <c r="A75" s="40" t="s">
        <v>129</v>
      </c>
      <c r="B75" s="25">
        <v>3131</v>
      </c>
      <c r="C75" s="25">
        <v>440</v>
      </c>
      <c r="D75" s="171">
        <f>'1013160'!D75+'070000'!D76+'0610160'!D75</f>
        <v>0</v>
      </c>
      <c r="E75" s="171">
        <f>'1013160'!E75+'070000'!E76+'0610160'!E75</f>
        <v>0</v>
      </c>
      <c r="F75" s="171">
        <f>'1013160'!F75+'070000'!F76+'0610160'!F75</f>
        <v>0</v>
      </c>
      <c r="G75" s="171">
        <f>'1013160'!G75+'070000'!G76+'0610160'!G75</f>
        <v>0</v>
      </c>
      <c r="H75" s="171">
        <f>'1013160'!H75+'070000'!H76+'0610160'!H75</f>
        <v>0</v>
      </c>
      <c r="I75" s="171">
        <f>'1013160'!I75+'070000'!I76+'0610160'!I75</f>
        <v>0</v>
      </c>
      <c r="J75" s="171">
        <f>'1013160'!J75+'070000'!J76+'0610160'!J75</f>
        <v>0</v>
      </c>
      <c r="K75" s="171">
        <f>'1013160'!K75+'070000'!K76+'0610160'!K75</f>
        <v>0</v>
      </c>
      <c r="L75" s="56">
        <v>0</v>
      </c>
      <c r="M75" s="3"/>
    </row>
    <row r="76" spans="1:13" ht="15" hidden="1">
      <c r="A76" s="40" t="s">
        <v>78</v>
      </c>
      <c r="B76" s="25">
        <v>2132</v>
      </c>
      <c r="C76" s="25"/>
      <c r="D76" s="171"/>
      <c r="E76" s="140"/>
      <c r="F76" s="140"/>
      <c r="G76" s="140"/>
      <c r="H76" s="171"/>
      <c r="I76" s="171"/>
      <c r="J76" s="136"/>
      <c r="K76" s="140"/>
      <c r="L76" s="56">
        <v>0</v>
      </c>
      <c r="M76" s="3"/>
    </row>
    <row r="77" spans="1:13" ht="15">
      <c r="A77" s="40" t="s">
        <v>79</v>
      </c>
      <c r="B77" s="25">
        <v>3132</v>
      </c>
      <c r="C77" s="25">
        <v>450</v>
      </c>
      <c r="D77" s="171">
        <f>'1013160'!D77+'070000'!D78+'0610160'!D77</f>
        <v>0</v>
      </c>
      <c r="E77" s="171">
        <f>'1013160'!E77+'070000'!E78+'0610160'!E77</f>
        <v>0</v>
      </c>
      <c r="F77" s="171">
        <f>'1013160'!F77+'070000'!F78+'0610160'!F77</f>
        <v>0</v>
      </c>
      <c r="G77" s="171">
        <f>'1013160'!G77+'070000'!G78+'0610160'!G77</f>
        <v>0</v>
      </c>
      <c r="H77" s="171">
        <f>'1013160'!H77+'070000'!H78+'0610160'!H77</f>
        <v>0</v>
      </c>
      <c r="I77" s="171">
        <f>'1013160'!I77+'070000'!I78+'0610160'!I77</f>
        <v>0</v>
      </c>
      <c r="J77" s="171">
        <f>'1013160'!J77+'070000'!J78+'0610160'!J77</f>
        <v>0</v>
      </c>
      <c r="K77" s="171">
        <f>'1013160'!K77+'070000'!K78+'0610160'!K77</f>
        <v>0</v>
      </c>
      <c r="L77" s="60" t="s">
        <v>46</v>
      </c>
      <c r="M77" s="3"/>
    </row>
    <row r="78" spans="1:13" ht="15.75" thickBot="1">
      <c r="A78" s="120" t="s">
        <v>60</v>
      </c>
      <c r="B78" s="107">
        <v>3140</v>
      </c>
      <c r="C78" s="107">
        <v>460</v>
      </c>
      <c r="D78" s="132">
        <f>D79+D81+D87</f>
        <v>0</v>
      </c>
      <c r="E78" s="132">
        <f aca="true" t="shared" si="13" ref="E78:K78">E79+E81+E87</f>
        <v>5</v>
      </c>
      <c r="F78" s="132">
        <f t="shared" si="13"/>
        <v>0</v>
      </c>
      <c r="G78" s="132">
        <f t="shared" si="13"/>
        <v>0</v>
      </c>
      <c r="H78" s="132">
        <f t="shared" si="13"/>
        <v>0</v>
      </c>
      <c r="I78" s="132">
        <f t="shared" si="13"/>
        <v>0</v>
      </c>
      <c r="J78" s="132">
        <f t="shared" si="13"/>
        <v>0</v>
      </c>
      <c r="K78" s="132">
        <f t="shared" si="13"/>
        <v>0</v>
      </c>
      <c r="L78" s="34"/>
      <c r="M78" s="3"/>
    </row>
    <row r="79" spans="1:12" ht="15.75" thickTop="1">
      <c r="A79" s="40" t="s">
        <v>130</v>
      </c>
      <c r="B79" s="25">
        <v>3141</v>
      </c>
      <c r="C79" s="25">
        <v>470</v>
      </c>
      <c r="D79" s="171">
        <f>'1013160'!D79+'070000'!D80+'0610160'!D79</f>
        <v>0</v>
      </c>
      <c r="E79" s="171">
        <f>'1013160'!E79+'070000'!E80+'0610160'!E79</f>
        <v>0</v>
      </c>
      <c r="F79" s="171">
        <f>'1013160'!F79+'070000'!F80+'0610160'!F79</f>
        <v>0</v>
      </c>
      <c r="G79" s="171">
        <f>'1013160'!G79+'070000'!G80+'0610160'!G79</f>
        <v>0</v>
      </c>
      <c r="H79" s="171">
        <f>'1013160'!H79+'070000'!H80+'0610160'!H79</f>
        <v>0</v>
      </c>
      <c r="I79" s="171">
        <f>'1013160'!I79+'070000'!I80+'0610160'!I79</f>
        <v>0</v>
      </c>
      <c r="J79" s="171">
        <f>'1013160'!J79+'070000'!J80+'0610160'!J79</f>
        <v>0</v>
      </c>
      <c r="K79" s="171">
        <f>'1013160'!K79+'070000'!K80+'0610160'!K79</f>
        <v>0</v>
      </c>
      <c r="L79" s="50">
        <v>11</v>
      </c>
    </row>
    <row r="80" spans="1:12" ht="15" hidden="1">
      <c r="A80" s="38" t="s">
        <v>61</v>
      </c>
      <c r="B80" s="25">
        <v>2142</v>
      </c>
      <c r="C80" s="25"/>
      <c r="D80" s="171"/>
      <c r="E80" s="172"/>
      <c r="F80" s="172"/>
      <c r="G80" s="172"/>
      <c r="H80" s="194"/>
      <c r="I80" s="194"/>
      <c r="J80" s="220"/>
      <c r="K80" s="173"/>
      <c r="L80" s="51">
        <v>0</v>
      </c>
    </row>
    <row r="81" spans="1:12" ht="15">
      <c r="A81" s="38" t="s">
        <v>131</v>
      </c>
      <c r="B81" s="25">
        <v>3142</v>
      </c>
      <c r="C81" s="25">
        <v>480</v>
      </c>
      <c r="D81" s="171">
        <f>'1013160'!D81+'070000'!D82+'0610160'!D81</f>
        <v>0</v>
      </c>
      <c r="E81" s="171">
        <f>'1013160'!E81+'070000'!E82+'0610160'!E81</f>
        <v>5</v>
      </c>
      <c r="F81" s="171">
        <f>'1013160'!F81+'070000'!F82+'0610160'!F81</f>
        <v>0</v>
      </c>
      <c r="G81" s="171">
        <f>'1013160'!G81+'070000'!G82+'0610160'!G81</f>
        <v>0</v>
      </c>
      <c r="H81" s="171">
        <f>'1013160'!H81+'070000'!H82+'0610160'!H81</f>
        <v>0</v>
      </c>
      <c r="I81" s="171">
        <f>'1013160'!I81+'070000'!I82+'0610160'!I81</f>
        <v>0</v>
      </c>
      <c r="J81" s="171">
        <f>'1013160'!J81+'070000'!J82+'0610160'!J81</f>
        <v>0</v>
      </c>
      <c r="K81" s="171">
        <f>'1013160'!K81+'070000'!K82+'0610160'!K81</f>
        <v>0</v>
      </c>
      <c r="L81" s="51">
        <v>0</v>
      </c>
    </row>
    <row r="82" spans="1:13" ht="15.75" hidden="1" thickTop="1">
      <c r="A82" s="38"/>
      <c r="B82" s="85"/>
      <c r="C82" s="85"/>
      <c r="D82" s="171"/>
      <c r="E82" s="206"/>
      <c r="F82" s="205"/>
      <c r="G82" s="205"/>
      <c r="H82" s="171"/>
      <c r="I82" s="171"/>
      <c r="J82" s="136"/>
      <c r="K82" s="205"/>
      <c r="L82" s="51">
        <v>0</v>
      </c>
      <c r="M82" s="6"/>
    </row>
    <row r="83" spans="1:13" ht="15" hidden="1">
      <c r="A83" s="38"/>
      <c r="B83" s="85"/>
      <c r="C83" s="85"/>
      <c r="D83" s="171"/>
      <c r="E83" s="140"/>
      <c r="F83" s="140"/>
      <c r="G83" s="140"/>
      <c r="H83" s="171"/>
      <c r="I83" s="171"/>
      <c r="J83" s="136"/>
      <c r="K83" s="140"/>
      <c r="L83" s="51">
        <v>0</v>
      </c>
      <c r="M83" s="3"/>
    </row>
    <row r="84" spans="1:13" ht="15.75" hidden="1">
      <c r="A84" s="38"/>
      <c r="B84" s="85"/>
      <c r="C84" s="85"/>
      <c r="D84" s="171"/>
      <c r="E84" s="140"/>
      <c r="F84" s="140"/>
      <c r="G84" s="140"/>
      <c r="H84" s="171"/>
      <c r="I84" s="171"/>
      <c r="J84" s="136"/>
      <c r="K84" s="140"/>
      <c r="L84" s="49">
        <v>0</v>
      </c>
      <c r="M84" s="3"/>
    </row>
    <row r="85" spans="1:13" ht="15.75" hidden="1">
      <c r="A85" s="38"/>
      <c r="B85" s="85"/>
      <c r="C85" s="85"/>
      <c r="D85" s="171"/>
      <c r="E85" s="140"/>
      <c r="F85" s="140"/>
      <c r="G85" s="140"/>
      <c r="H85" s="171"/>
      <c r="I85" s="171"/>
      <c r="J85" s="136"/>
      <c r="K85" s="140"/>
      <c r="L85" s="49">
        <v>0</v>
      </c>
      <c r="M85" s="3"/>
    </row>
    <row r="86" spans="1:13" ht="20.25" customHeight="1" hidden="1">
      <c r="A86" s="33">
        <v>1</v>
      </c>
      <c r="B86" s="25">
        <v>2</v>
      </c>
      <c r="C86" s="25"/>
      <c r="D86" s="171"/>
      <c r="E86" s="140"/>
      <c r="F86" s="140"/>
      <c r="G86" s="140"/>
      <c r="H86" s="171"/>
      <c r="I86" s="171"/>
      <c r="J86" s="136"/>
      <c r="K86" s="140"/>
      <c r="L86" s="61">
        <f>SUM(L87,L105)</f>
        <v>0</v>
      </c>
      <c r="M86" s="3"/>
    </row>
    <row r="87" spans="1:13" ht="15">
      <c r="A87" s="40" t="s">
        <v>62</v>
      </c>
      <c r="B87" s="25">
        <v>3143</v>
      </c>
      <c r="C87" s="25">
        <v>490</v>
      </c>
      <c r="D87" s="171">
        <f>'1013160'!D87+'070000'!D88+'0610160'!D87</f>
        <v>0</v>
      </c>
      <c r="E87" s="171">
        <f>'1013160'!E87+'070000'!E88+'0610160'!E87</f>
        <v>0</v>
      </c>
      <c r="F87" s="171">
        <f>'1013160'!F87+'070000'!F88+'0610160'!F87</f>
        <v>0</v>
      </c>
      <c r="G87" s="171">
        <f>'1013160'!G87+'070000'!G88+'0610160'!G87</f>
        <v>0</v>
      </c>
      <c r="H87" s="171">
        <f>'1013160'!H87+'070000'!H88+'0610160'!H87</f>
        <v>0</v>
      </c>
      <c r="I87" s="171">
        <f>'1013160'!I87+'070000'!I88+'0610160'!I87</f>
        <v>0</v>
      </c>
      <c r="J87" s="171">
        <f>'1013160'!J87+'070000'!J88+'0610160'!J87</f>
        <v>0</v>
      </c>
      <c r="K87" s="171">
        <f>'1013160'!K87+'070000'!K88+'0610160'!K87</f>
        <v>0</v>
      </c>
      <c r="L87" s="61">
        <f>SUM(L88,L95)</f>
        <v>0</v>
      </c>
      <c r="M87" s="3"/>
    </row>
    <row r="88" spans="1:13" ht="15">
      <c r="A88" s="120" t="s">
        <v>44</v>
      </c>
      <c r="B88" s="107">
        <v>3150</v>
      </c>
      <c r="C88" s="107">
        <v>500</v>
      </c>
      <c r="D88" s="132">
        <f>'1013160'!D88+'070000'!D89+'0610160'!D88</f>
        <v>0</v>
      </c>
      <c r="E88" s="132">
        <f>'1013160'!E88+'070000'!E89+'0610160'!E88</f>
        <v>0</v>
      </c>
      <c r="F88" s="132">
        <f>'1013160'!F88+'070000'!F89+'0610160'!F88</f>
        <v>0</v>
      </c>
      <c r="G88" s="132">
        <f>'1013160'!G88+'070000'!G89+'0610160'!G88</f>
        <v>0</v>
      </c>
      <c r="H88" s="132">
        <f>'1013160'!H88+'070000'!H89+'0610160'!H88</f>
        <v>0</v>
      </c>
      <c r="I88" s="132">
        <f>'1013160'!I88+'070000'!I89+'0610160'!I88</f>
        <v>0</v>
      </c>
      <c r="J88" s="132">
        <f>'1013160'!J88+'070000'!J89+'0610160'!J88</f>
        <v>0</v>
      </c>
      <c r="K88" s="132">
        <f>'1013160'!K88+'070000'!K89+'0610160'!K88</f>
        <v>0</v>
      </c>
      <c r="L88" s="62">
        <f>SUM(L89:L94)</f>
        <v>0</v>
      </c>
      <c r="M88" s="12"/>
    </row>
    <row r="89" spans="1:13" ht="15.75">
      <c r="A89" s="120" t="s">
        <v>63</v>
      </c>
      <c r="B89" s="107">
        <v>3160</v>
      </c>
      <c r="C89" s="107">
        <v>510</v>
      </c>
      <c r="D89" s="132">
        <f>'1013160'!D89+'070000'!D90+'0610160'!D89</f>
        <v>0</v>
      </c>
      <c r="E89" s="132">
        <f>'1013160'!E89+'070000'!E90+'0610160'!E89</f>
        <v>0</v>
      </c>
      <c r="F89" s="132">
        <f>'1013160'!F89+'070000'!F90+'0610160'!F89</f>
        <v>0</v>
      </c>
      <c r="G89" s="132">
        <f>'1013160'!G89+'070000'!G90+'0610160'!G89</f>
        <v>0</v>
      </c>
      <c r="H89" s="132">
        <f>'1013160'!H89+'070000'!H90+'0610160'!H89</f>
        <v>0</v>
      </c>
      <c r="I89" s="132">
        <f>'1013160'!I89+'070000'!I90+'0610160'!I89</f>
        <v>0</v>
      </c>
      <c r="J89" s="132">
        <f>'1013160'!J89+'070000'!J90+'0610160'!J89</f>
        <v>0</v>
      </c>
      <c r="K89" s="132">
        <f>'1013160'!K89+'070000'!K90+'0610160'!K89</f>
        <v>0</v>
      </c>
      <c r="L89" s="58">
        <f>SUM(L92,L108)</f>
        <v>0</v>
      </c>
      <c r="M89" s="12"/>
    </row>
    <row r="90" spans="1:13" ht="15.75">
      <c r="A90" s="121" t="s">
        <v>28</v>
      </c>
      <c r="B90" s="105">
        <v>3200</v>
      </c>
      <c r="C90" s="105">
        <v>520</v>
      </c>
      <c r="D90" s="131">
        <f>D91+D92+D93+D94</f>
        <v>0</v>
      </c>
      <c r="E90" s="131">
        <f aca="true" t="shared" si="14" ref="E90:K90">E91+E92+E93+E94</f>
        <v>0</v>
      </c>
      <c r="F90" s="131">
        <f t="shared" si="14"/>
        <v>0</v>
      </c>
      <c r="G90" s="131">
        <f t="shared" si="14"/>
        <v>0</v>
      </c>
      <c r="H90" s="131">
        <f t="shared" si="14"/>
        <v>0</v>
      </c>
      <c r="I90" s="131">
        <f t="shared" si="14"/>
        <v>0</v>
      </c>
      <c r="J90" s="131">
        <f t="shared" si="14"/>
        <v>0</v>
      </c>
      <c r="K90" s="131">
        <f t="shared" si="14"/>
        <v>0</v>
      </c>
      <c r="L90" s="58"/>
      <c r="M90" s="12"/>
    </row>
    <row r="91" spans="1:13" ht="30.75" customHeight="1">
      <c r="A91" s="120" t="s">
        <v>64</v>
      </c>
      <c r="B91" s="107">
        <v>3210</v>
      </c>
      <c r="C91" s="107">
        <v>530</v>
      </c>
      <c r="D91" s="132">
        <f>'1013160'!D91+'070000'!D92+'0610160'!D91</f>
        <v>0</v>
      </c>
      <c r="E91" s="132">
        <f>'1013160'!E91+'070000'!E92+'0610160'!E91</f>
        <v>0</v>
      </c>
      <c r="F91" s="132">
        <f>'1013160'!F91+'070000'!F92+'0610160'!F91</f>
        <v>0</v>
      </c>
      <c r="G91" s="132">
        <f>'1013160'!G91+'070000'!G92+'0610160'!G91</f>
        <v>0</v>
      </c>
      <c r="H91" s="132">
        <f>'1013160'!H91+'070000'!H92+'0610160'!H91</f>
        <v>0</v>
      </c>
      <c r="I91" s="132">
        <f>'1013160'!I91+'070000'!I92+'0610160'!I91</f>
        <v>0</v>
      </c>
      <c r="J91" s="132">
        <f>'1013160'!J91+'070000'!J92+'0610160'!J91</f>
        <v>0</v>
      </c>
      <c r="K91" s="132">
        <f>'1013160'!K91+'070000'!K92+'0610160'!K91</f>
        <v>0</v>
      </c>
      <c r="L91" s="58"/>
      <c r="M91" s="12"/>
    </row>
    <row r="92" spans="1:13" ht="28.5">
      <c r="A92" s="122" t="s">
        <v>43</v>
      </c>
      <c r="B92" s="107">
        <v>3220</v>
      </c>
      <c r="C92" s="107">
        <v>540</v>
      </c>
      <c r="D92" s="132">
        <f>'1013160'!D92+'070000'!D93+'0610160'!D92</f>
        <v>0</v>
      </c>
      <c r="E92" s="132">
        <f>'1013160'!E92+'070000'!E93+'0610160'!E92</f>
        <v>0</v>
      </c>
      <c r="F92" s="132">
        <f>'1013160'!F92+'070000'!F93+'0610160'!F92</f>
        <v>0</v>
      </c>
      <c r="G92" s="132">
        <f>'1013160'!G92+'070000'!G93+'0610160'!G92</f>
        <v>0</v>
      </c>
      <c r="H92" s="132">
        <f>'1013160'!H92+'070000'!H93+'0610160'!H92</f>
        <v>0</v>
      </c>
      <c r="I92" s="132">
        <f>'1013160'!I92+'070000'!I93+'0610160'!I92</f>
        <v>0</v>
      </c>
      <c r="J92" s="132">
        <f>'1013160'!J92+'070000'!J93+'0610160'!J92</f>
        <v>0</v>
      </c>
      <c r="K92" s="132">
        <f>'1013160'!K92+'070000'!K93+'0610160'!K92</f>
        <v>0</v>
      </c>
      <c r="L92" s="51">
        <v>0</v>
      </c>
      <c r="M92" s="13"/>
    </row>
    <row r="93" spans="1:13" ht="28.5">
      <c r="A93" s="122" t="s">
        <v>132</v>
      </c>
      <c r="B93" s="107">
        <v>3230</v>
      </c>
      <c r="C93" s="107">
        <v>550</v>
      </c>
      <c r="D93" s="132">
        <f>'1013160'!D93+'070000'!D94+'0610160'!D93</f>
        <v>0</v>
      </c>
      <c r="E93" s="132">
        <f>'1013160'!E93+'070000'!E94+'0610160'!E93</f>
        <v>0</v>
      </c>
      <c r="F93" s="132">
        <f>'1013160'!F93+'070000'!F94+'0610160'!F93</f>
        <v>0</v>
      </c>
      <c r="G93" s="132">
        <f>'1013160'!G93+'070000'!G94+'0610160'!G93</f>
        <v>0</v>
      </c>
      <c r="H93" s="132">
        <f>'1013160'!H93+'070000'!H94+'0610160'!H93</f>
        <v>0</v>
      </c>
      <c r="I93" s="132">
        <f>'1013160'!I93+'070000'!I94+'0610160'!I93</f>
        <v>0</v>
      </c>
      <c r="J93" s="132">
        <f>'1013160'!J93+'070000'!J94+'0610160'!J93</f>
        <v>0</v>
      </c>
      <c r="K93" s="132">
        <f>'1013160'!K93+'070000'!K94+'0610160'!K93</f>
        <v>0</v>
      </c>
      <c r="L93" s="51"/>
      <c r="M93" s="13"/>
    </row>
    <row r="94" spans="1:13" ht="16.5" customHeight="1">
      <c r="A94" s="122" t="s">
        <v>65</v>
      </c>
      <c r="B94" s="107">
        <v>3240</v>
      </c>
      <c r="C94" s="107">
        <v>560</v>
      </c>
      <c r="D94" s="132">
        <f>'1013160'!D94+'070000'!D95+'0610160'!D94</f>
        <v>0</v>
      </c>
      <c r="E94" s="132">
        <f>'1013160'!E94+'070000'!E95+'0610160'!E94</f>
        <v>0</v>
      </c>
      <c r="F94" s="132">
        <f>'1013160'!F94+'070000'!F95+'0610160'!F94</f>
        <v>0</v>
      </c>
      <c r="G94" s="132">
        <f>'1013160'!G94+'070000'!G95+'0610160'!G94</f>
        <v>0</v>
      </c>
      <c r="H94" s="132">
        <f>'1013160'!H94+'070000'!H95+'0610160'!H94</f>
        <v>0</v>
      </c>
      <c r="I94" s="132">
        <f>'1013160'!I94+'070000'!I95+'0610160'!I94</f>
        <v>0</v>
      </c>
      <c r="J94" s="132">
        <f>'1013160'!J94+'070000'!J95+'0610160'!J94</f>
        <v>0</v>
      </c>
      <c r="K94" s="132">
        <f>'1013160'!K94+'070000'!K95+'0610160'!K94</f>
        <v>0</v>
      </c>
      <c r="L94" s="51">
        <v>0</v>
      </c>
      <c r="M94" s="9"/>
    </row>
    <row r="95" spans="1:13" ht="15.75">
      <c r="A95" s="124" t="s">
        <v>29</v>
      </c>
      <c r="B95" s="29">
        <v>4100</v>
      </c>
      <c r="C95" s="29">
        <v>570</v>
      </c>
      <c r="D95" s="131">
        <f>D96</f>
        <v>0</v>
      </c>
      <c r="E95" s="131">
        <f aca="true" t="shared" si="15" ref="E95:K95">E96</f>
        <v>0</v>
      </c>
      <c r="F95" s="131">
        <f t="shared" si="15"/>
        <v>0</v>
      </c>
      <c r="G95" s="131">
        <f t="shared" si="15"/>
        <v>0</v>
      </c>
      <c r="H95" s="131">
        <f t="shared" si="15"/>
        <v>0</v>
      </c>
      <c r="I95" s="131">
        <f t="shared" si="15"/>
        <v>0</v>
      </c>
      <c r="J95" s="131">
        <f t="shared" si="15"/>
        <v>0</v>
      </c>
      <c r="K95" s="131">
        <f t="shared" si="15"/>
        <v>0</v>
      </c>
      <c r="L95" s="51">
        <v>0</v>
      </c>
      <c r="M95" s="3"/>
    </row>
    <row r="96" spans="1:13" ht="15">
      <c r="A96" s="39" t="s">
        <v>30</v>
      </c>
      <c r="B96" s="27">
        <v>4110</v>
      </c>
      <c r="C96" s="27">
        <v>580</v>
      </c>
      <c r="D96" s="132">
        <f>D97+D98+D99</f>
        <v>0</v>
      </c>
      <c r="E96" s="132">
        <f aca="true" t="shared" si="16" ref="E96:K96">E97+E98+E99</f>
        <v>0</v>
      </c>
      <c r="F96" s="132">
        <f t="shared" si="16"/>
        <v>0</v>
      </c>
      <c r="G96" s="132">
        <f t="shared" si="16"/>
        <v>0</v>
      </c>
      <c r="H96" s="132">
        <f t="shared" si="16"/>
        <v>0</v>
      </c>
      <c r="I96" s="132">
        <f t="shared" si="16"/>
        <v>0</v>
      </c>
      <c r="J96" s="132">
        <f t="shared" si="16"/>
        <v>0</v>
      </c>
      <c r="K96" s="132">
        <f t="shared" si="16"/>
        <v>0</v>
      </c>
      <c r="L96" s="51">
        <v>0</v>
      </c>
      <c r="M96" s="3"/>
    </row>
    <row r="97" spans="1:13" ht="28.5">
      <c r="A97" s="40" t="s">
        <v>31</v>
      </c>
      <c r="B97" s="25">
        <v>4111</v>
      </c>
      <c r="C97" s="25">
        <v>590</v>
      </c>
      <c r="D97" s="171">
        <f>'1013160'!D97+'070000'!D98+'0610160'!D97</f>
        <v>0</v>
      </c>
      <c r="E97" s="171">
        <f>'1013160'!E97+'070000'!E98+'0610160'!E97</f>
        <v>0</v>
      </c>
      <c r="F97" s="171">
        <f>'1013160'!F97+'070000'!F98+'0610160'!F97</f>
        <v>0</v>
      </c>
      <c r="G97" s="171">
        <f>'1013160'!G97+'070000'!G98+'0610160'!G97</f>
        <v>0</v>
      </c>
      <c r="H97" s="171">
        <f>'1013160'!H97+'070000'!H98+'0610160'!H97</f>
        <v>0</v>
      </c>
      <c r="I97" s="171">
        <f>'1013160'!I97+'070000'!I98+'0610160'!I97</f>
        <v>0</v>
      </c>
      <c r="J97" s="171">
        <f>'1013160'!J97+'070000'!J98+'0610160'!J97</f>
        <v>0</v>
      </c>
      <c r="K97" s="171">
        <f>'1013160'!K97+'070000'!K98+'0610160'!K97</f>
        <v>0</v>
      </c>
      <c r="L97" s="51">
        <v>0</v>
      </c>
      <c r="M97" s="3"/>
    </row>
    <row r="98" spans="1:13" ht="30" customHeight="1">
      <c r="A98" s="40" t="s">
        <v>32</v>
      </c>
      <c r="B98" s="25">
        <v>4112</v>
      </c>
      <c r="C98" s="27">
        <v>600</v>
      </c>
      <c r="D98" s="171">
        <f>'1013160'!D98+'070000'!D99+'0610160'!D98</f>
        <v>0</v>
      </c>
      <c r="E98" s="171">
        <f>'1013160'!E98+'070000'!E99+'0610160'!E98</f>
        <v>0</v>
      </c>
      <c r="F98" s="171">
        <f>'1013160'!F98+'070000'!F99+'0610160'!F98</f>
        <v>0</v>
      </c>
      <c r="G98" s="171">
        <f>'1013160'!G98+'070000'!G99+'0610160'!G98</f>
        <v>0</v>
      </c>
      <c r="H98" s="171">
        <f>'1013160'!H98+'070000'!H99+'0610160'!H98</f>
        <v>0</v>
      </c>
      <c r="I98" s="171">
        <f>'1013160'!I98+'070000'!I99+'0610160'!I98</f>
        <v>0</v>
      </c>
      <c r="J98" s="171">
        <f>'1013160'!J98+'070000'!J99+'0610160'!J98</f>
        <v>0</v>
      </c>
      <c r="K98" s="171">
        <f>'1013160'!K98+'070000'!K99+'0610160'!K98</f>
        <v>0</v>
      </c>
      <c r="L98" s="93"/>
      <c r="M98" s="3"/>
    </row>
    <row r="99" spans="1:13" ht="16.5" customHeight="1">
      <c r="A99" s="40" t="s">
        <v>33</v>
      </c>
      <c r="B99" s="25">
        <v>4113</v>
      </c>
      <c r="C99" s="25">
        <v>610</v>
      </c>
      <c r="D99" s="171">
        <f>'1013160'!D99+'070000'!D100+'0610160'!D99</f>
        <v>0</v>
      </c>
      <c r="E99" s="171">
        <f>'1013160'!E99+'070000'!E100+'0610160'!E99</f>
        <v>0</v>
      </c>
      <c r="F99" s="171">
        <f>'1013160'!F99+'070000'!F100+'0610160'!F99</f>
        <v>0</v>
      </c>
      <c r="G99" s="171">
        <f>'1013160'!G99+'070000'!G100+'0610160'!G99</f>
        <v>0</v>
      </c>
      <c r="H99" s="171">
        <f>'1013160'!H99+'070000'!H100+'0610160'!H99</f>
        <v>0</v>
      </c>
      <c r="I99" s="171">
        <f>'1013160'!I99+'070000'!I100+'0610160'!I99</f>
        <v>0</v>
      </c>
      <c r="J99" s="171">
        <f>'1013160'!J99+'070000'!J100+'0610160'!J99</f>
        <v>0</v>
      </c>
      <c r="K99" s="171">
        <f>'1013160'!K99+'070000'!K100+'0610160'!K99</f>
        <v>0</v>
      </c>
      <c r="L99" s="93"/>
      <c r="M99" s="3"/>
    </row>
    <row r="100" spans="1:13" ht="18" customHeight="1" hidden="1">
      <c r="A100" s="120" t="s">
        <v>86</v>
      </c>
      <c r="B100" s="107">
        <v>4120</v>
      </c>
      <c r="C100" s="25">
        <v>600</v>
      </c>
      <c r="D100" s="131"/>
      <c r="E100" s="134"/>
      <c r="F100" s="134"/>
      <c r="G100" s="134"/>
      <c r="H100" s="171"/>
      <c r="I100" s="171"/>
      <c r="J100" s="176"/>
      <c r="K100" s="134"/>
      <c r="L100" s="93"/>
      <c r="M100" s="3"/>
    </row>
    <row r="101" spans="1:13" ht="31.5" customHeight="1" hidden="1">
      <c r="A101" s="125" t="s">
        <v>34</v>
      </c>
      <c r="B101" s="114">
        <v>4121</v>
      </c>
      <c r="C101" s="25">
        <v>610</v>
      </c>
      <c r="D101" s="131"/>
      <c r="E101" s="134"/>
      <c r="F101" s="134"/>
      <c r="G101" s="134"/>
      <c r="H101" s="171"/>
      <c r="I101" s="171"/>
      <c r="J101" s="176"/>
      <c r="K101" s="134"/>
      <c r="L101" s="93"/>
      <c r="M101" s="3"/>
    </row>
    <row r="102" spans="1:13" ht="29.25" hidden="1">
      <c r="A102" s="125" t="s">
        <v>87</v>
      </c>
      <c r="B102" s="114">
        <v>4122</v>
      </c>
      <c r="C102" s="107"/>
      <c r="D102" s="131"/>
      <c r="E102" s="175"/>
      <c r="F102" s="175"/>
      <c r="G102" s="175"/>
      <c r="H102" s="171"/>
      <c r="I102" s="171"/>
      <c r="J102" s="176"/>
      <c r="K102" s="175"/>
      <c r="L102" s="93"/>
      <c r="M102" s="3"/>
    </row>
    <row r="103" spans="1:13" ht="15.75" hidden="1">
      <c r="A103" s="125" t="s">
        <v>36</v>
      </c>
      <c r="B103" s="114">
        <v>4123</v>
      </c>
      <c r="C103" s="114"/>
      <c r="D103" s="131"/>
      <c r="E103" s="143"/>
      <c r="F103" s="143"/>
      <c r="G103" s="143"/>
      <c r="H103" s="171"/>
      <c r="I103" s="171"/>
      <c r="J103" s="176"/>
      <c r="K103" s="143"/>
      <c r="L103" s="93"/>
      <c r="M103" s="3"/>
    </row>
    <row r="104" spans="1:13" ht="18" customHeight="1" thickBot="1">
      <c r="A104" s="124" t="s">
        <v>37</v>
      </c>
      <c r="B104" s="105">
        <v>4200</v>
      </c>
      <c r="C104" s="105">
        <v>620</v>
      </c>
      <c r="D104" s="131">
        <f>D105</f>
        <v>0</v>
      </c>
      <c r="E104" s="131">
        <f aca="true" t="shared" si="17" ref="E104:K104">E105</f>
        <v>570768</v>
      </c>
      <c r="F104" s="131">
        <f t="shared" si="17"/>
        <v>0</v>
      </c>
      <c r="G104" s="131">
        <f t="shared" si="17"/>
        <v>0</v>
      </c>
      <c r="H104" s="131">
        <f t="shared" si="17"/>
        <v>0</v>
      </c>
      <c r="I104" s="131">
        <f t="shared" si="17"/>
        <v>0</v>
      </c>
      <c r="J104" s="131">
        <f t="shared" si="17"/>
        <v>0</v>
      </c>
      <c r="K104" s="131">
        <f t="shared" si="17"/>
        <v>0</v>
      </c>
      <c r="L104" s="64">
        <v>0</v>
      </c>
      <c r="M104" s="9"/>
    </row>
    <row r="105" spans="1:13" ht="15">
      <c r="A105" s="86" t="s">
        <v>38</v>
      </c>
      <c r="B105" s="27">
        <v>4210</v>
      </c>
      <c r="C105" s="27">
        <v>630</v>
      </c>
      <c r="D105" s="132">
        <f>'1013160'!D105+'070000'!D106+'0610160'!D105</f>
        <v>0</v>
      </c>
      <c r="E105" s="132">
        <f>'1013160'!E105+'070000'!E106+'0610160'!E105</f>
        <v>570768</v>
      </c>
      <c r="F105" s="132">
        <f>'1013160'!F105+'070000'!F106+'0610160'!F105</f>
        <v>0</v>
      </c>
      <c r="G105" s="132">
        <f>'1013160'!G105+'070000'!G106+'0610160'!G105</f>
        <v>0</v>
      </c>
      <c r="H105" s="132">
        <f>'1013160'!H105+'070000'!H106+'0610160'!H105</f>
        <v>0</v>
      </c>
      <c r="I105" s="132">
        <f>'1013160'!I105+'070000'!I106+'0610160'!I105</f>
        <v>0</v>
      </c>
      <c r="J105" s="132">
        <f>'1013160'!J105+'070000'!J106+'0610160'!J105</f>
        <v>0</v>
      </c>
      <c r="K105" s="132">
        <f>'1013160'!K105+'070000'!K106+'0610160'!K105</f>
        <v>0</v>
      </c>
      <c r="L105" s="3"/>
      <c r="M105" s="3"/>
    </row>
    <row r="106" spans="1:13" ht="14.25" hidden="1">
      <c r="A106" s="126" t="s">
        <v>39</v>
      </c>
      <c r="B106" s="27">
        <v>4220</v>
      </c>
      <c r="C106" s="114"/>
      <c r="D106" s="153"/>
      <c r="E106" s="153"/>
      <c r="F106" s="153"/>
      <c r="G106" s="153"/>
      <c r="H106" s="153"/>
      <c r="I106" s="153"/>
      <c r="J106" s="153"/>
      <c r="K106" s="153"/>
      <c r="L106" s="3"/>
      <c r="M106" s="3"/>
    </row>
    <row r="107" spans="1:13" ht="14.25" hidden="1">
      <c r="A107" s="181"/>
      <c r="B107" s="114"/>
      <c r="C107" s="186"/>
      <c r="D107" s="153"/>
      <c r="E107" s="153"/>
      <c r="F107" s="153"/>
      <c r="G107" s="153"/>
      <c r="H107" s="153"/>
      <c r="I107" s="153"/>
      <c r="J107" s="153"/>
      <c r="K107" s="153"/>
      <c r="L107" s="3"/>
      <c r="M107" s="3"/>
    </row>
    <row r="108" spans="1:13" ht="14.25" hidden="1">
      <c r="A108" s="37"/>
      <c r="B108" s="82"/>
      <c r="C108" s="27"/>
      <c r="D108" s="154">
        <f aca="true" t="shared" si="18" ref="D108:K108">SUM(D109:D110)</f>
        <v>0</v>
      </c>
      <c r="E108" s="154">
        <f t="shared" si="18"/>
        <v>0</v>
      </c>
      <c r="F108" s="154">
        <f t="shared" si="18"/>
        <v>0</v>
      </c>
      <c r="G108" s="154">
        <f t="shared" si="18"/>
        <v>0</v>
      </c>
      <c r="H108" s="154">
        <f t="shared" si="18"/>
        <v>0</v>
      </c>
      <c r="I108" s="154">
        <f t="shared" si="18"/>
        <v>0</v>
      </c>
      <c r="J108" s="154">
        <f t="shared" si="18"/>
        <v>0</v>
      </c>
      <c r="K108" s="154">
        <f t="shared" si="18"/>
        <v>0</v>
      </c>
      <c r="L108" s="12"/>
      <c r="M108" s="12"/>
    </row>
    <row r="109" spans="1:13" ht="14.25" hidden="1">
      <c r="A109" s="21"/>
      <c r="B109" s="81"/>
      <c r="C109" s="114"/>
      <c r="D109" s="155"/>
      <c r="E109" s="155"/>
      <c r="F109" s="155"/>
      <c r="G109" s="155"/>
      <c r="H109" s="155"/>
      <c r="I109" s="155"/>
      <c r="J109" s="155"/>
      <c r="K109" s="155"/>
      <c r="L109" s="9"/>
      <c r="M109" s="9"/>
    </row>
    <row r="110" spans="1:13" ht="12.75" hidden="1">
      <c r="A110" s="20"/>
      <c r="B110" s="81"/>
      <c r="C110" s="81"/>
      <c r="D110" s="155"/>
      <c r="E110" s="155"/>
      <c r="F110" s="155"/>
      <c r="G110" s="155"/>
      <c r="H110" s="155"/>
      <c r="I110" s="155"/>
      <c r="J110" s="155"/>
      <c r="K110" s="155"/>
      <c r="L110" s="9"/>
      <c r="M110" s="9"/>
    </row>
    <row r="111" spans="1:13" ht="12.75" hidden="1">
      <c r="A111" s="22"/>
      <c r="B111" s="16"/>
      <c r="C111" s="81"/>
      <c r="D111" s="156"/>
      <c r="E111" s="156"/>
      <c r="F111" s="156"/>
      <c r="G111" s="156"/>
      <c r="H111" s="156"/>
      <c r="I111" s="156"/>
      <c r="J111" s="156"/>
      <c r="K111" s="156"/>
      <c r="L111" s="18"/>
      <c r="M111" s="18"/>
    </row>
    <row r="112" spans="1:13" ht="14.25" hidden="1">
      <c r="A112" s="87"/>
      <c r="B112" s="27"/>
      <c r="C112" s="81"/>
      <c r="D112" s="191">
        <v>0</v>
      </c>
      <c r="E112" s="191"/>
      <c r="F112" s="191">
        <v>0</v>
      </c>
      <c r="G112" s="191">
        <v>0</v>
      </c>
      <c r="H112" s="191">
        <v>0</v>
      </c>
      <c r="I112" s="191">
        <v>0</v>
      </c>
      <c r="J112" s="191">
        <v>0</v>
      </c>
      <c r="K112" s="191">
        <v>0</v>
      </c>
      <c r="L112" s="18"/>
      <c r="M112" s="18"/>
    </row>
    <row r="113" spans="1:11" ht="14.25" hidden="1">
      <c r="A113" s="193"/>
      <c r="B113" s="127"/>
      <c r="C113" s="16"/>
      <c r="D113" s="192"/>
      <c r="E113" s="192"/>
      <c r="F113" s="192"/>
      <c r="G113" s="192"/>
      <c r="H113" s="192"/>
      <c r="I113" s="192"/>
      <c r="J113" s="192"/>
      <c r="K113" s="192"/>
    </row>
    <row r="114" spans="1:11" ht="16.5" customHeight="1">
      <c r="A114" s="119" t="s">
        <v>45</v>
      </c>
      <c r="B114" s="114">
        <v>5000</v>
      </c>
      <c r="C114" s="27">
        <v>640</v>
      </c>
      <c r="D114" s="131" t="s">
        <v>84</v>
      </c>
      <c r="E114" s="131">
        <v>570768</v>
      </c>
      <c r="F114" s="171">
        <f>'1013160'!F114+'070000'!F115+'0610160'!F114</f>
        <v>25116529.38</v>
      </c>
      <c r="G114" s="131" t="s">
        <v>84</v>
      </c>
      <c r="H114" s="131" t="s">
        <v>84</v>
      </c>
      <c r="I114" s="131" t="s">
        <v>84</v>
      </c>
      <c r="J114" s="131" t="s">
        <v>84</v>
      </c>
      <c r="K114" s="131" t="s">
        <v>84</v>
      </c>
    </row>
    <row r="115" spans="1:11" ht="16.5" customHeight="1">
      <c r="A115" s="85" t="s">
        <v>81</v>
      </c>
      <c r="B115" s="25">
        <v>9000</v>
      </c>
      <c r="C115" s="27">
        <v>650</v>
      </c>
      <c r="D115" s="192">
        <f>'1013160'!D115+'070000'!D116+'0610160'!D115</f>
        <v>0</v>
      </c>
      <c r="E115" s="192">
        <f>'1013160'!E115+'070000'!E116+'0610160'!E115</f>
        <v>0</v>
      </c>
      <c r="F115" s="192">
        <f>'1013160'!F115+'070000'!F116+'0610160'!F115</f>
        <v>0</v>
      </c>
      <c r="G115" s="192">
        <f>'1013160'!G115+'070000'!G116+'0610160'!G115</f>
        <v>0</v>
      </c>
      <c r="H115" s="192">
        <f>'1013160'!H115+'070000'!H116+'0610160'!H115</f>
        <v>0</v>
      </c>
      <c r="I115" s="192">
        <f>'1013160'!I115+'070000'!I116+'0610160'!I115</f>
        <v>0</v>
      </c>
      <c r="J115" s="192">
        <f>'1013160'!J115+'070000'!J116+'0610160'!J115</f>
        <v>0</v>
      </c>
      <c r="K115" s="192">
        <f>'1013160'!K115+'070000'!K116+'0610160'!K115</f>
        <v>0</v>
      </c>
    </row>
    <row r="116" spans="1:11" ht="14.25">
      <c r="A116" s="28"/>
      <c r="B116" s="66"/>
      <c r="C116" s="188"/>
      <c r="D116" s="24"/>
      <c r="E116" s="24"/>
      <c r="F116" s="24"/>
      <c r="G116" s="24"/>
      <c r="H116" s="24"/>
      <c r="I116" s="24"/>
      <c r="J116" s="24"/>
      <c r="K116" s="24"/>
    </row>
    <row r="117" ht="12.75">
      <c r="A117" s="130" t="s">
        <v>97</v>
      </c>
    </row>
    <row r="118" ht="12.75">
      <c r="A118" s="130"/>
    </row>
    <row r="119" ht="12.75">
      <c r="A119" s="130"/>
    </row>
    <row r="120" spans="1:9" ht="15.75">
      <c r="A120" s="30" t="s">
        <v>110</v>
      </c>
      <c r="B120" s="48"/>
      <c r="C120" s="48"/>
      <c r="D120" s="31"/>
      <c r="E120" s="31"/>
      <c r="F120" s="31"/>
      <c r="G120" s="48"/>
      <c r="H120" s="48" t="s">
        <v>82</v>
      </c>
      <c r="I120" s="48"/>
    </row>
    <row r="121" spans="1:13" ht="15">
      <c r="A121" s="31"/>
      <c r="B121" s="254" t="s">
        <v>40</v>
      </c>
      <c r="C121" s="254"/>
      <c r="D121" s="31"/>
      <c r="E121" s="31"/>
      <c r="F121" s="31"/>
      <c r="G121" s="254" t="s">
        <v>101</v>
      </c>
      <c r="H121" s="254"/>
      <c r="I121" s="254"/>
      <c r="J121" s="255"/>
      <c r="K121" s="255"/>
      <c r="L121" s="255"/>
      <c r="M121" s="255"/>
    </row>
    <row r="122" spans="1:9" ht="15">
      <c r="A122" s="31"/>
      <c r="B122" s="31"/>
      <c r="C122" s="31"/>
      <c r="D122" s="31"/>
      <c r="E122" s="31"/>
      <c r="F122" s="31"/>
      <c r="G122" s="31"/>
      <c r="H122" s="31"/>
      <c r="I122" s="31"/>
    </row>
    <row r="123" spans="1:9" ht="15.75">
      <c r="A123" s="30" t="s">
        <v>69</v>
      </c>
      <c r="B123" s="48"/>
      <c r="C123" s="48"/>
      <c r="D123" s="31"/>
      <c r="E123" s="31"/>
      <c r="F123" s="31"/>
      <c r="G123" s="48"/>
      <c r="H123" s="48" t="s">
        <v>105</v>
      </c>
      <c r="I123" s="48"/>
    </row>
    <row r="124" spans="1:13" ht="15">
      <c r="A124" s="31"/>
      <c r="B124" s="254" t="s">
        <v>40</v>
      </c>
      <c r="C124" s="254"/>
      <c r="D124" s="31"/>
      <c r="E124" s="31"/>
      <c r="F124" s="31"/>
      <c r="G124" s="254" t="s">
        <v>102</v>
      </c>
      <c r="H124" s="254"/>
      <c r="I124" s="254"/>
      <c r="J124" s="255"/>
      <c r="K124" s="255"/>
      <c r="L124" s="255"/>
      <c r="M124" s="255"/>
    </row>
    <row r="126" ht="12.75">
      <c r="A126" t="s">
        <v>194</v>
      </c>
    </row>
    <row r="129" ht="12.75">
      <c r="A129" s="223"/>
    </row>
  </sheetData>
  <sheetProtection/>
  <mergeCells count="24">
    <mergeCell ref="H2:K4"/>
    <mergeCell ref="A6:K6"/>
    <mergeCell ref="A5:K5"/>
    <mergeCell ref="C21:C22"/>
    <mergeCell ref="A12:I12"/>
    <mergeCell ref="A21:A22"/>
    <mergeCell ref="A17:D17"/>
    <mergeCell ref="A7:K7"/>
    <mergeCell ref="J121:M121"/>
    <mergeCell ref="L21:L22"/>
    <mergeCell ref="F21:F22"/>
    <mergeCell ref="B21:B22"/>
    <mergeCell ref="E21:E22"/>
    <mergeCell ref="G21:G22"/>
    <mergeCell ref="B124:C124"/>
    <mergeCell ref="G124:I124"/>
    <mergeCell ref="J124:M124"/>
    <mergeCell ref="D21:D22"/>
    <mergeCell ref="B121:C121"/>
    <mergeCell ref="G121:I121"/>
    <mergeCell ref="I21:I22"/>
    <mergeCell ref="K21:K22"/>
    <mergeCell ref="H21:H22"/>
    <mergeCell ref="J21:J22"/>
  </mergeCells>
  <printOptions horizontalCentered="1"/>
  <pageMargins left="0.6692913385826772" right="0.1968503937007874" top="0.9055118110236221" bottom="0.1968503937007874" header="0.6299212598425197" footer="0.15748031496062992"/>
  <pageSetup fitToHeight="10" horizontalDpi="300" verticalDpi="300" orientation="landscape" paperSize="9" scale="70" r:id="rId1"/>
  <rowBreaks count="2" manualBreakCount="2">
    <brk id="50" max="10" man="1"/>
    <brk id="94" max="1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9"/>
  <sheetViews>
    <sheetView view="pageBreakPreview" zoomScaleSheetLayoutView="100" zoomScalePageLayoutView="0" workbookViewId="0" topLeftCell="A96">
      <selection activeCell="A126" sqref="A126"/>
    </sheetView>
  </sheetViews>
  <sheetFormatPr defaultColWidth="9.00390625" defaultRowHeight="12.75"/>
  <cols>
    <col min="1" max="1" width="55.25390625" style="0" customWidth="1"/>
    <col min="2" max="2" width="14.25390625" style="0" customWidth="1"/>
    <col min="3" max="3" width="8.25390625" style="0" customWidth="1"/>
    <col min="4" max="4" width="21.25390625" style="0" customWidth="1"/>
    <col min="5" max="5" width="16.00390625" style="0" hidden="1" customWidth="1"/>
    <col min="6" max="6" width="20.625" style="0" customWidth="1"/>
    <col min="7" max="7" width="12.625" style="0" customWidth="1"/>
    <col min="8" max="8" width="20.75390625" style="0" customWidth="1"/>
    <col min="9" max="9" width="21.00390625" style="0" customWidth="1"/>
    <col min="10" max="10" width="21.25390625" style="0" hidden="1" customWidth="1"/>
    <col min="11" max="11" width="22.00390625" style="0" customWidth="1"/>
    <col min="12" max="12" width="2.75390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253" t="s">
        <v>142</v>
      </c>
      <c r="J1" s="253"/>
      <c r="K1" s="253"/>
      <c r="L1" s="1"/>
      <c r="M1" s="77"/>
    </row>
    <row r="2" spans="7:15" ht="12.75" customHeight="1">
      <c r="G2" s="5"/>
      <c r="H2" s="251" t="s">
        <v>143</v>
      </c>
      <c r="I2" s="251"/>
      <c r="J2" s="251"/>
      <c r="K2" s="251"/>
      <c r="L2" s="251"/>
      <c r="M2" s="5"/>
      <c r="N2" s="2"/>
      <c r="O2" s="2"/>
    </row>
    <row r="3" spans="1:15" ht="39" customHeight="1">
      <c r="A3" s="251"/>
      <c r="B3" s="251"/>
      <c r="C3" s="251"/>
      <c r="D3" s="251"/>
      <c r="F3" s="5"/>
      <c r="G3" s="5"/>
      <c r="H3" s="251"/>
      <c r="I3" s="251"/>
      <c r="J3" s="251"/>
      <c r="K3" s="251"/>
      <c r="L3" s="251"/>
      <c r="M3" s="5"/>
      <c r="N3" s="2"/>
      <c r="O3" s="2"/>
    </row>
    <row r="4" spans="1:13" ht="22.5" customHeight="1" hidden="1">
      <c r="A4" s="251"/>
      <c r="B4" s="251"/>
      <c r="C4" s="251"/>
      <c r="D4" s="251"/>
      <c r="F4" s="5"/>
      <c r="G4" s="5"/>
      <c r="H4" s="251"/>
      <c r="I4" s="251"/>
      <c r="J4" s="251"/>
      <c r="K4" s="251"/>
      <c r="L4" s="251"/>
      <c r="M4" s="5"/>
    </row>
    <row r="5" spans="6:13" ht="21" customHeight="1">
      <c r="F5" s="5"/>
      <c r="G5" s="5"/>
      <c r="H5" s="5"/>
      <c r="I5" s="5"/>
      <c r="J5" s="5"/>
      <c r="K5" s="19"/>
      <c r="L5" s="5"/>
      <c r="M5" s="5"/>
    </row>
    <row r="6" spans="1:16" ht="15.75">
      <c r="A6" s="252" t="s">
        <v>0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M6" s="250"/>
      <c r="N6" s="250"/>
      <c r="O6" s="250"/>
      <c r="P6" s="250"/>
    </row>
    <row r="7" spans="1:16" ht="15.75">
      <c r="A7" s="256" t="s">
        <v>179</v>
      </c>
      <c r="B7" s="261"/>
      <c r="C7" s="261"/>
      <c r="D7" s="261"/>
      <c r="E7" s="261"/>
      <c r="F7" s="261"/>
      <c r="G7" s="261"/>
      <c r="H7" s="261"/>
      <c r="I7" s="261"/>
      <c r="J7" s="261"/>
      <c r="K7" s="261"/>
      <c r="M7" s="251"/>
      <c r="N7" s="251"/>
      <c r="O7" s="251"/>
      <c r="P7" s="5"/>
    </row>
    <row r="8" spans="1:16" ht="15.75">
      <c r="A8" s="247" t="s">
        <v>192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  <c r="M8" s="251"/>
      <c r="N8" s="251"/>
      <c r="O8" s="251"/>
      <c r="P8" s="5"/>
    </row>
    <row r="9" spans="9:16" ht="12.75">
      <c r="I9" s="98"/>
      <c r="K9" s="6" t="s">
        <v>4</v>
      </c>
      <c r="M9" s="251"/>
      <c r="N9" s="251"/>
      <c r="O9" s="251"/>
      <c r="P9" s="5"/>
    </row>
    <row r="10" spans="1:11" ht="12.75">
      <c r="A10" s="225" t="s">
        <v>174</v>
      </c>
      <c r="B10" s="230"/>
      <c r="C10" s="230"/>
      <c r="D10" s="230"/>
      <c r="E10" s="230"/>
      <c r="F10" s="230"/>
      <c r="G10" s="230"/>
      <c r="H10" s="230"/>
      <c r="I10" t="s">
        <v>1</v>
      </c>
      <c r="K10" s="46" t="s">
        <v>67</v>
      </c>
    </row>
    <row r="11" spans="1:11" ht="12.75">
      <c r="A11" s="225" t="s">
        <v>175</v>
      </c>
      <c r="B11" s="231"/>
      <c r="C11" s="231"/>
      <c r="D11" s="231"/>
      <c r="E11" s="231"/>
      <c r="F11" s="231"/>
      <c r="G11" s="231"/>
      <c r="H11" s="231"/>
      <c r="I11" t="s">
        <v>2</v>
      </c>
      <c r="K11" s="47">
        <v>3510136600</v>
      </c>
    </row>
    <row r="12" spans="1:11" ht="12.75" customHeight="1" hidden="1">
      <c r="A12" s="241" t="s">
        <v>68</v>
      </c>
      <c r="B12" s="241"/>
      <c r="C12" s="241"/>
      <c r="D12" s="241"/>
      <c r="E12" s="241"/>
      <c r="F12" s="241"/>
      <c r="G12" s="241"/>
      <c r="H12" s="241"/>
      <c r="I12" s="241"/>
      <c r="K12" s="47"/>
    </row>
    <row r="13" spans="1:11" ht="12.75" customHeight="1">
      <c r="A13" s="129" t="s">
        <v>163</v>
      </c>
      <c r="B13" s="129"/>
      <c r="C13" s="129"/>
      <c r="D13" s="129"/>
      <c r="E13" s="129"/>
      <c r="F13" s="232"/>
      <c r="G13" s="232"/>
      <c r="H13" s="232"/>
      <c r="I13" t="s">
        <v>91</v>
      </c>
      <c r="K13" s="47">
        <v>420</v>
      </c>
    </row>
    <row r="14" spans="1:11" ht="12.75">
      <c r="A14" s="225" t="s">
        <v>162</v>
      </c>
      <c r="B14" s="225"/>
      <c r="C14" s="230"/>
      <c r="D14" s="230"/>
      <c r="E14" s="230"/>
      <c r="F14" s="230"/>
      <c r="G14" s="230"/>
      <c r="H14" s="230"/>
      <c r="I14" s="225"/>
      <c r="K14" s="3"/>
    </row>
    <row r="15" spans="1:11" ht="12.75">
      <c r="A15" s="263" t="s">
        <v>165</v>
      </c>
      <c r="B15" s="263"/>
      <c r="C15" s="263"/>
      <c r="D15" s="263"/>
      <c r="E15" s="263"/>
      <c r="F15" s="263"/>
      <c r="G15" s="263"/>
      <c r="H15" s="263"/>
      <c r="I15" s="263"/>
      <c r="K15" s="3"/>
    </row>
    <row r="16" spans="1:13" ht="12.75">
      <c r="A16" s="263" t="s">
        <v>176</v>
      </c>
      <c r="B16" s="263"/>
      <c r="C16" s="263"/>
      <c r="D16" s="263"/>
      <c r="E16" s="263"/>
      <c r="F16" s="263"/>
      <c r="G16" s="263"/>
      <c r="H16" s="263"/>
      <c r="I16" s="263"/>
      <c r="M16" s="3"/>
    </row>
    <row r="17" spans="1:13" ht="50.25" customHeight="1">
      <c r="A17" s="246" t="s">
        <v>138</v>
      </c>
      <c r="B17" s="246"/>
      <c r="C17" s="246"/>
      <c r="D17" s="246"/>
      <c r="E17" s="225"/>
      <c r="F17" s="264" t="s">
        <v>178</v>
      </c>
      <c r="G17" s="264"/>
      <c r="H17" s="264"/>
      <c r="I17" s="264"/>
      <c r="M17" s="3"/>
    </row>
    <row r="18" ht="12.75">
      <c r="A18" s="4" t="s">
        <v>193</v>
      </c>
    </row>
    <row r="19" ht="27.75" customHeight="1" hidden="1">
      <c r="A19" s="4" t="s">
        <v>75</v>
      </c>
    </row>
    <row r="20" ht="11.25" customHeight="1" thickBot="1">
      <c r="A20" s="4" t="s">
        <v>75</v>
      </c>
    </row>
    <row r="21" spans="1:12" ht="26.25" customHeight="1">
      <c r="A21" s="257" t="s">
        <v>5</v>
      </c>
      <c r="B21" s="244" t="s">
        <v>92</v>
      </c>
      <c r="C21" s="244" t="s">
        <v>6</v>
      </c>
      <c r="D21" s="244" t="s">
        <v>93</v>
      </c>
      <c r="E21" s="244" t="s">
        <v>7</v>
      </c>
      <c r="F21" s="244" t="s">
        <v>98</v>
      </c>
      <c r="G21" s="244" t="s">
        <v>94</v>
      </c>
      <c r="H21" s="244" t="s">
        <v>95</v>
      </c>
      <c r="I21" s="244" t="s">
        <v>106</v>
      </c>
      <c r="J21" s="244" t="s">
        <v>107</v>
      </c>
      <c r="K21" s="242" t="s">
        <v>96</v>
      </c>
      <c r="L21" s="259" t="s">
        <v>70</v>
      </c>
    </row>
    <row r="22" spans="1:12" ht="62.25" customHeight="1" thickBot="1">
      <c r="A22" s="258"/>
      <c r="B22" s="245"/>
      <c r="C22" s="245"/>
      <c r="D22" s="245"/>
      <c r="E22" s="245"/>
      <c r="F22" s="245"/>
      <c r="G22" s="245"/>
      <c r="H22" s="245"/>
      <c r="I22" s="245"/>
      <c r="J22" s="245"/>
      <c r="K22" s="243"/>
      <c r="L22" s="260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31">
        <f>D25+D66+D95+D104</f>
        <v>394392487.68</v>
      </c>
      <c r="E24" s="131">
        <f aca="true" t="shared" si="0" ref="E24:K24">E25+E66+E95+E104</f>
        <v>570768</v>
      </c>
      <c r="F24" s="131">
        <f>F27+F30+F33+F34+F44+F114+F53+F61</f>
        <v>394392487.68</v>
      </c>
      <c r="G24" s="131">
        <f t="shared" si="0"/>
        <v>0</v>
      </c>
      <c r="H24" s="131">
        <f t="shared" si="0"/>
        <v>387698902.4</v>
      </c>
      <c r="I24" s="131">
        <f t="shared" si="0"/>
        <v>387698902.40000004</v>
      </c>
      <c r="J24" s="131">
        <f t="shared" si="0"/>
        <v>0</v>
      </c>
      <c r="K24" s="131">
        <f t="shared" si="0"/>
        <v>0</v>
      </c>
      <c r="L24" s="53">
        <f>L25+L63</f>
        <v>0</v>
      </c>
      <c r="M24" s="3"/>
      <c r="N24" s="3"/>
    </row>
    <row r="25" spans="1:14" ht="29.25" customHeight="1">
      <c r="A25" s="187" t="s">
        <v>133</v>
      </c>
      <c r="B25" s="29">
        <v>2000</v>
      </c>
      <c r="C25" s="106" t="s">
        <v>47</v>
      </c>
      <c r="D25" s="131">
        <f>D26+D31+D54+D57+D61+D65</f>
        <v>394392487.68</v>
      </c>
      <c r="E25" s="131">
        <f aca="true" t="shared" si="1" ref="E25:K25">E26+E31+E54+E57+E61+E65</f>
        <v>0</v>
      </c>
      <c r="F25" s="131">
        <v>0</v>
      </c>
      <c r="G25" s="131">
        <f t="shared" si="1"/>
        <v>0</v>
      </c>
      <c r="H25" s="131">
        <f t="shared" si="1"/>
        <v>387698902.4</v>
      </c>
      <c r="I25" s="131">
        <f t="shared" si="1"/>
        <v>387698902.40000004</v>
      </c>
      <c r="J25" s="131">
        <f t="shared" si="1"/>
        <v>0</v>
      </c>
      <c r="K25" s="131">
        <f t="shared" si="1"/>
        <v>0</v>
      </c>
      <c r="L25" s="53">
        <f>L26+L55</f>
        <v>0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324048271.3</v>
      </c>
      <c r="E26" s="131">
        <f aca="true" t="shared" si="2" ref="E26:K26">E27+E30</f>
        <v>0</v>
      </c>
      <c r="F26" s="131">
        <v>0</v>
      </c>
      <c r="G26" s="131">
        <f t="shared" si="2"/>
        <v>0</v>
      </c>
      <c r="H26" s="131">
        <f t="shared" si="2"/>
        <v>318352347.27</v>
      </c>
      <c r="I26" s="131">
        <f t="shared" si="2"/>
        <v>318352347.27000004</v>
      </c>
      <c r="J26" s="131">
        <f t="shared" si="2"/>
        <v>0</v>
      </c>
      <c r="K26" s="131">
        <f t="shared" si="2"/>
        <v>0</v>
      </c>
      <c r="L26" s="54">
        <f>L27+L30+L31+L41+L42+L43+L51</f>
        <v>0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265681056.16</v>
      </c>
      <c r="E27" s="132">
        <f aca="true" t="shared" si="3" ref="E27:K27">E28+E29</f>
        <v>0</v>
      </c>
      <c r="F27" s="132">
        <v>265681056.16</v>
      </c>
      <c r="G27" s="132">
        <f t="shared" si="3"/>
        <v>0</v>
      </c>
      <c r="H27" s="132">
        <f t="shared" si="3"/>
        <v>261007580.3</v>
      </c>
      <c r="I27" s="132">
        <f t="shared" si="3"/>
        <v>261007580.3</v>
      </c>
      <c r="J27" s="132">
        <f t="shared" si="3"/>
        <v>0</v>
      </c>
      <c r="K27" s="132">
        <f t="shared" si="3"/>
        <v>0</v>
      </c>
      <c r="L27" s="55">
        <v>0</v>
      </c>
      <c r="M27" s="9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34">
        <v>265681056.16</v>
      </c>
      <c r="E28" s="134"/>
      <c r="F28" s="134">
        <v>0</v>
      </c>
      <c r="G28" s="134">
        <v>0</v>
      </c>
      <c r="H28" s="134">
        <v>261007580.3</v>
      </c>
      <c r="I28" s="134">
        <f>'[1]II  квартал'!R4</f>
        <v>261007580.3</v>
      </c>
      <c r="J28" s="134">
        <f>'[1]II  квартал'!S4</f>
        <v>0</v>
      </c>
      <c r="K28" s="134">
        <f>H28-I28</f>
        <v>0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f>H29-I29</f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6">
        <v>58367215.14</v>
      </c>
      <c r="E30" s="136"/>
      <c r="F30" s="136">
        <v>58367215.14</v>
      </c>
      <c r="G30" s="136">
        <v>0</v>
      </c>
      <c r="H30" s="136">
        <v>57344766.97</v>
      </c>
      <c r="I30" s="136">
        <f>'[1]II  квартал'!R14</f>
        <v>57344766.970000006</v>
      </c>
      <c r="J30" s="136">
        <f>'[1]II  квартал'!S14</f>
        <v>0</v>
      </c>
      <c r="K30" s="136">
        <f>H30-I30</f>
        <v>0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D32+D33+D34+D35+D42+D43+D44+D51</f>
        <v>70298703.38</v>
      </c>
      <c r="E31" s="131">
        <f aca="true" t="shared" si="4" ref="E31:K31">E32+E33+E34+E35+E42+E43+E44+E51</f>
        <v>0</v>
      </c>
      <c r="F31" s="131">
        <v>0</v>
      </c>
      <c r="G31" s="131">
        <f t="shared" si="4"/>
        <v>0</v>
      </c>
      <c r="H31" s="131">
        <f t="shared" si="4"/>
        <v>69313419.95</v>
      </c>
      <c r="I31" s="131">
        <f t="shared" si="4"/>
        <v>69313419.95</v>
      </c>
      <c r="J31" s="131">
        <f t="shared" si="4"/>
        <v>0</v>
      </c>
      <c r="K31" s="131">
        <f t="shared" si="4"/>
        <v>0</v>
      </c>
      <c r="L31" s="55">
        <f>SUM(L32:L37,L38:L40)</f>
        <v>0</v>
      </c>
      <c r="M31" s="9"/>
      <c r="N31" s="9"/>
    </row>
    <row r="32" spans="1:14" ht="16.5" customHeight="1">
      <c r="A32" s="179" t="s">
        <v>9</v>
      </c>
      <c r="B32" s="107">
        <v>2210</v>
      </c>
      <c r="C32" s="108" t="s">
        <v>54</v>
      </c>
      <c r="D32" s="136">
        <v>10469703.38</v>
      </c>
      <c r="E32" s="136"/>
      <c r="F32" s="136">
        <v>0</v>
      </c>
      <c r="G32" s="136">
        <v>0</v>
      </c>
      <c r="H32" s="136">
        <v>10299636.96</v>
      </c>
      <c r="I32" s="136">
        <f>'[1]II  квартал'!R25</f>
        <v>10299636.96</v>
      </c>
      <c r="J32" s="136">
        <f>'[1]II  квартал'!S25</f>
        <v>0</v>
      </c>
      <c r="K32" s="136">
        <f>H32-I32</f>
        <v>0</v>
      </c>
      <c r="L32" s="56">
        <v>0</v>
      </c>
      <c r="M32" s="3"/>
      <c r="N32" s="262"/>
    </row>
    <row r="33" spans="1:14" ht="14.25" customHeight="1">
      <c r="A33" s="112" t="s">
        <v>10</v>
      </c>
      <c r="B33" s="107">
        <v>2220</v>
      </c>
      <c r="C33" s="108" t="s">
        <v>55</v>
      </c>
      <c r="D33" s="136">
        <v>48547</v>
      </c>
      <c r="E33" s="136"/>
      <c r="F33" s="136">
        <v>48547</v>
      </c>
      <c r="G33" s="136">
        <v>0</v>
      </c>
      <c r="H33" s="136">
        <v>46888.6</v>
      </c>
      <c r="I33" s="136">
        <f>'[1]II  квартал'!R26</f>
        <v>46888.600000000006</v>
      </c>
      <c r="J33" s="136">
        <f>'[1]II  квартал'!S26</f>
        <v>0</v>
      </c>
      <c r="K33" s="136">
        <f aca="true" t="shared" si="5" ref="K33:K40">H33-I33</f>
        <v>0</v>
      </c>
      <c r="L33" s="56">
        <v>0</v>
      </c>
      <c r="M33" s="3"/>
      <c r="N33" s="262"/>
    </row>
    <row r="34" spans="1:14" ht="15" customHeight="1">
      <c r="A34" s="112" t="s">
        <v>58</v>
      </c>
      <c r="B34" s="107">
        <v>2230</v>
      </c>
      <c r="C34" s="108" t="s">
        <v>56</v>
      </c>
      <c r="D34" s="136">
        <v>14122351</v>
      </c>
      <c r="E34" s="136"/>
      <c r="F34" s="136">
        <v>14122351</v>
      </c>
      <c r="G34" s="136">
        <v>0</v>
      </c>
      <c r="H34" s="136">
        <v>13843314.47</v>
      </c>
      <c r="I34" s="136">
        <f>'[1]II  квартал'!R27</f>
        <v>13843314.47</v>
      </c>
      <c r="J34" s="136">
        <f>'[1]II  квартал'!S27</f>
        <v>0</v>
      </c>
      <c r="K34" s="136">
        <f t="shared" si="5"/>
        <v>0</v>
      </c>
      <c r="L34" s="56">
        <v>0</v>
      </c>
      <c r="M34" s="3"/>
      <c r="N34" s="66"/>
    </row>
    <row r="35" spans="1:14" ht="14.25" customHeight="1">
      <c r="A35" s="112" t="s">
        <v>85</v>
      </c>
      <c r="B35" s="107">
        <v>2240</v>
      </c>
      <c r="C35" s="108" t="s">
        <v>57</v>
      </c>
      <c r="D35" s="136">
        <v>6900147</v>
      </c>
      <c r="E35" s="136"/>
      <c r="F35" s="136">
        <v>0</v>
      </c>
      <c r="G35" s="136">
        <v>0</v>
      </c>
      <c r="H35" s="136">
        <v>6687517.35</v>
      </c>
      <c r="I35" s="136">
        <f>'[1]II  квартал'!R28</f>
        <v>6687517.35</v>
      </c>
      <c r="J35" s="136">
        <f>'[1]II  квартал'!S28</f>
        <v>0</v>
      </c>
      <c r="K35" s="136">
        <f t="shared" si="5"/>
        <v>0</v>
      </c>
      <c r="L35" s="56">
        <v>0</v>
      </c>
      <c r="M35" s="3"/>
      <c r="N35" s="67"/>
    </row>
    <row r="36" spans="1:14" ht="15.75" hidden="1">
      <c r="A36" s="44"/>
      <c r="B36" s="25"/>
      <c r="C36" s="26"/>
      <c r="D36" s="136"/>
      <c r="E36" s="136"/>
      <c r="F36" s="136">
        <v>0</v>
      </c>
      <c r="G36" s="136">
        <v>0</v>
      </c>
      <c r="H36" s="136"/>
      <c r="I36" s="136" t="e">
        <f>#REF!</f>
        <v>#REF!</v>
      </c>
      <c r="J36" s="136" t="e">
        <f>#REF!</f>
        <v>#REF!</v>
      </c>
      <c r="K36" s="136" t="e">
        <f t="shared" si="5"/>
        <v>#REF!</v>
      </c>
      <c r="L36" s="56">
        <v>0</v>
      </c>
      <c r="M36" s="3"/>
      <c r="N36" s="67"/>
    </row>
    <row r="37" spans="1:14" ht="14.25" customHeight="1" hidden="1">
      <c r="A37" s="41" t="s">
        <v>76</v>
      </c>
      <c r="B37" s="25">
        <v>1136</v>
      </c>
      <c r="C37" s="26"/>
      <c r="D37" s="136"/>
      <c r="E37" s="136"/>
      <c r="F37" s="136">
        <v>0</v>
      </c>
      <c r="G37" s="136">
        <v>0</v>
      </c>
      <c r="H37" s="136"/>
      <c r="I37" s="136" t="e">
        <f>#REF!</f>
        <v>#REF!</v>
      </c>
      <c r="J37" s="136" t="e">
        <f>#REF!</f>
        <v>#REF!</v>
      </c>
      <c r="K37" s="136" t="e">
        <f t="shared" si="5"/>
        <v>#REF!</v>
      </c>
      <c r="L37" s="56">
        <v>0</v>
      </c>
      <c r="M37" s="3"/>
      <c r="N37" s="68"/>
    </row>
    <row r="38" spans="1:14" ht="15" customHeight="1" hidden="1">
      <c r="A38" s="44" t="s">
        <v>11</v>
      </c>
      <c r="B38" s="25">
        <v>1137</v>
      </c>
      <c r="C38" s="25"/>
      <c r="D38" s="136"/>
      <c r="E38" s="136"/>
      <c r="F38" s="136">
        <v>0</v>
      </c>
      <c r="G38" s="136">
        <v>0</v>
      </c>
      <c r="H38" s="136"/>
      <c r="I38" s="136" t="e">
        <f>#REF!</f>
        <v>#REF!</v>
      </c>
      <c r="J38" s="136" t="e">
        <f>#REF!</f>
        <v>#REF!</v>
      </c>
      <c r="K38" s="136" t="e">
        <f t="shared" si="5"/>
        <v>#REF!</v>
      </c>
      <c r="L38" s="56">
        <v>0</v>
      </c>
      <c r="M38" s="3"/>
      <c r="N38" s="69"/>
    </row>
    <row r="39" spans="1:14" ht="15" customHeight="1" hidden="1">
      <c r="A39" s="41" t="s">
        <v>25</v>
      </c>
      <c r="B39" s="25">
        <v>1138</v>
      </c>
      <c r="C39" s="25"/>
      <c r="D39" s="136"/>
      <c r="E39" s="136"/>
      <c r="F39" s="136">
        <v>0</v>
      </c>
      <c r="G39" s="136">
        <v>0</v>
      </c>
      <c r="H39" s="136"/>
      <c r="I39" s="136" t="e">
        <f>#REF!</f>
        <v>#REF!</v>
      </c>
      <c r="J39" s="136" t="e">
        <f>#REF!</f>
        <v>#REF!</v>
      </c>
      <c r="K39" s="136" t="e">
        <f t="shared" si="5"/>
        <v>#REF!</v>
      </c>
      <c r="L39" s="56">
        <v>0</v>
      </c>
      <c r="M39" s="3"/>
      <c r="N39" s="70"/>
    </row>
    <row r="40" spans="1:14" ht="15.75" customHeight="1" hidden="1">
      <c r="A40" s="41" t="s">
        <v>12</v>
      </c>
      <c r="B40" s="25">
        <v>1139</v>
      </c>
      <c r="C40" s="25"/>
      <c r="D40" s="136"/>
      <c r="E40" s="136"/>
      <c r="F40" s="136">
        <v>0</v>
      </c>
      <c r="G40" s="136">
        <v>0</v>
      </c>
      <c r="H40" s="136"/>
      <c r="I40" s="136" t="e">
        <f>#REF!</f>
        <v>#REF!</v>
      </c>
      <c r="J40" s="136" t="e">
        <f>#REF!</f>
        <v>#REF!</v>
      </c>
      <c r="K40" s="136" t="e">
        <f t="shared" si="5"/>
        <v>#REF!</v>
      </c>
      <c r="L40" s="56">
        <v>0</v>
      </c>
      <c r="M40" s="3"/>
      <c r="N40" s="70"/>
    </row>
    <row r="41" spans="1:14" s="10" customFormat="1" ht="15" hidden="1">
      <c r="A41" s="35">
        <v>1</v>
      </c>
      <c r="B41" s="36">
        <v>2</v>
      </c>
      <c r="C41" s="36"/>
      <c r="D41" s="136"/>
      <c r="E41" s="136"/>
      <c r="F41" s="136">
        <v>0</v>
      </c>
      <c r="G41" s="136">
        <v>0</v>
      </c>
      <c r="H41" s="136"/>
      <c r="I41" s="136" t="e">
        <f>#REF!</f>
        <v>#REF!</v>
      </c>
      <c r="J41" s="136" t="e">
        <f>#REF!</f>
        <v>#REF!</v>
      </c>
      <c r="K41" s="136" t="e">
        <f>H41-I41</f>
        <v>#REF!</v>
      </c>
      <c r="L41" s="57">
        <v>0</v>
      </c>
      <c r="M41" s="9"/>
      <c r="N41" s="69"/>
    </row>
    <row r="42" spans="1:14" s="10" customFormat="1" ht="15">
      <c r="A42" s="112" t="s">
        <v>13</v>
      </c>
      <c r="B42" s="107">
        <v>2250</v>
      </c>
      <c r="C42" s="107">
        <v>130</v>
      </c>
      <c r="D42" s="136">
        <v>2179</v>
      </c>
      <c r="E42" s="136"/>
      <c r="F42" s="136">
        <v>0</v>
      </c>
      <c r="G42" s="136">
        <v>0</v>
      </c>
      <c r="H42" s="136">
        <v>2178.78</v>
      </c>
      <c r="I42" s="136">
        <f>'[1]II  квартал'!R35</f>
        <v>2178.78</v>
      </c>
      <c r="J42" s="136">
        <f>'[1]II  квартал'!S35</f>
        <v>0</v>
      </c>
      <c r="K42" s="136">
        <f aca="true" t="shared" si="6" ref="K42:K53">H42-I42</f>
        <v>0</v>
      </c>
      <c r="L42" s="51">
        <v>0</v>
      </c>
      <c r="M42" s="9"/>
      <c r="N42" s="70"/>
    </row>
    <row r="43" spans="1:14" s="10" customFormat="1" ht="14.25" customHeight="1">
      <c r="A43" s="43" t="s">
        <v>117</v>
      </c>
      <c r="B43" s="27">
        <v>2260</v>
      </c>
      <c r="C43" s="27">
        <v>140</v>
      </c>
      <c r="D43" s="132">
        <v>0</v>
      </c>
      <c r="E43" s="132">
        <f>SUM(E44:E49)</f>
        <v>0</v>
      </c>
      <c r="F43" s="132">
        <v>0</v>
      </c>
      <c r="G43" s="132">
        <f>SUM(G44:G49)</f>
        <v>0</v>
      </c>
      <c r="H43" s="132">
        <v>0</v>
      </c>
      <c r="I43" s="132">
        <v>0</v>
      </c>
      <c r="J43" s="132">
        <v>0</v>
      </c>
      <c r="K43" s="136">
        <f t="shared" si="6"/>
        <v>0</v>
      </c>
      <c r="L43" s="55">
        <f>SUM(L44:L49)</f>
        <v>0</v>
      </c>
      <c r="M43" s="9"/>
      <c r="N43" s="70"/>
    </row>
    <row r="44" spans="1:14" ht="16.5" customHeight="1">
      <c r="A44" s="42" t="s">
        <v>14</v>
      </c>
      <c r="B44" s="107">
        <v>2270</v>
      </c>
      <c r="C44" s="107">
        <v>150</v>
      </c>
      <c r="D44" s="136">
        <f>D45+D46+D47+D48+D49+D50</f>
        <v>38583276</v>
      </c>
      <c r="E44" s="136">
        <f aca="true" t="shared" si="7" ref="E44:K44">E45+E46+E47+E48+E49+E50</f>
        <v>0</v>
      </c>
      <c r="F44" s="136">
        <v>38583276</v>
      </c>
      <c r="G44" s="136">
        <f t="shared" si="7"/>
        <v>0</v>
      </c>
      <c r="H44" s="136">
        <f t="shared" si="7"/>
        <v>38272108.29</v>
      </c>
      <c r="I44" s="136">
        <f t="shared" si="7"/>
        <v>38272108.29</v>
      </c>
      <c r="J44" s="136">
        <f t="shared" si="7"/>
        <v>0</v>
      </c>
      <c r="K44" s="136">
        <f t="shared" si="7"/>
        <v>0</v>
      </c>
      <c r="L44" s="56">
        <v>0</v>
      </c>
      <c r="M44" s="3"/>
      <c r="N44" s="70"/>
    </row>
    <row r="45" spans="1:14" ht="18" customHeight="1">
      <c r="A45" s="41" t="s">
        <v>15</v>
      </c>
      <c r="B45" s="25">
        <v>2271</v>
      </c>
      <c r="C45" s="25">
        <v>160</v>
      </c>
      <c r="D45" s="134">
        <v>22660809.33</v>
      </c>
      <c r="E45" s="134"/>
      <c r="F45" s="134">
        <v>0</v>
      </c>
      <c r="G45" s="134">
        <v>0</v>
      </c>
      <c r="H45" s="134">
        <v>22603348.25</v>
      </c>
      <c r="I45" s="134">
        <f>'[1]II  квартал'!R46</f>
        <v>22603348.25</v>
      </c>
      <c r="J45" s="134">
        <f>'[1]II  квартал'!S46</f>
        <v>0</v>
      </c>
      <c r="K45" s="134">
        <f t="shared" si="6"/>
        <v>0</v>
      </c>
      <c r="L45" s="56">
        <v>0</v>
      </c>
      <c r="M45" s="3"/>
      <c r="N45" s="70"/>
    </row>
    <row r="46" spans="1:14" ht="15.75" customHeight="1">
      <c r="A46" s="41" t="s">
        <v>16</v>
      </c>
      <c r="B46" s="25">
        <v>2272</v>
      </c>
      <c r="C46" s="25">
        <v>170</v>
      </c>
      <c r="D46" s="134">
        <v>1013899.67</v>
      </c>
      <c r="E46" s="134"/>
      <c r="F46" s="134">
        <v>0</v>
      </c>
      <c r="G46" s="134">
        <v>0</v>
      </c>
      <c r="H46" s="134">
        <v>1011530.92</v>
      </c>
      <c r="I46" s="134">
        <f>'[1]II  квартал'!R47</f>
        <v>1011530.92</v>
      </c>
      <c r="J46" s="134">
        <f>'[1]II  квартал'!S47</f>
        <v>0</v>
      </c>
      <c r="K46" s="134">
        <f t="shared" si="6"/>
        <v>0</v>
      </c>
      <c r="L46" s="56">
        <v>0</v>
      </c>
      <c r="M46" s="3"/>
      <c r="N46" s="70"/>
    </row>
    <row r="47" spans="1:14" ht="17.25" customHeight="1">
      <c r="A47" s="41" t="s">
        <v>17</v>
      </c>
      <c r="B47" s="25">
        <v>2273</v>
      </c>
      <c r="C47" s="25">
        <v>180</v>
      </c>
      <c r="D47" s="134">
        <v>6220511</v>
      </c>
      <c r="E47" s="134"/>
      <c r="F47" s="134">
        <v>0</v>
      </c>
      <c r="G47" s="134">
        <v>0</v>
      </c>
      <c r="H47" s="134">
        <v>6185345.45</v>
      </c>
      <c r="I47" s="134">
        <f>'[1]II  квартал'!R48</f>
        <v>6185345.45</v>
      </c>
      <c r="J47" s="134">
        <f>'[1]II  квартал'!S48</f>
        <v>0</v>
      </c>
      <c r="K47" s="134">
        <f t="shared" si="6"/>
        <v>0</v>
      </c>
      <c r="L47" s="56">
        <v>0</v>
      </c>
      <c r="M47" s="3"/>
      <c r="N47" s="70"/>
    </row>
    <row r="48" spans="1:14" ht="18" customHeight="1">
      <c r="A48" s="41" t="s">
        <v>19</v>
      </c>
      <c r="B48" s="25">
        <v>2274</v>
      </c>
      <c r="C48" s="25">
        <v>190</v>
      </c>
      <c r="D48" s="134">
        <v>8159100</v>
      </c>
      <c r="E48" s="134"/>
      <c r="F48" s="134">
        <v>0</v>
      </c>
      <c r="G48" s="134">
        <v>0</v>
      </c>
      <c r="H48" s="134">
        <v>7952940.24</v>
      </c>
      <c r="I48" s="134">
        <f>'[1]II  квартал'!R49</f>
        <v>7952940.24</v>
      </c>
      <c r="J48" s="134">
        <f>'[1]II  квартал'!S49</f>
        <v>0</v>
      </c>
      <c r="K48" s="134">
        <f t="shared" si="6"/>
        <v>0</v>
      </c>
      <c r="L48" s="56">
        <v>0</v>
      </c>
      <c r="M48" s="3"/>
      <c r="N48" s="70"/>
    </row>
    <row r="49" spans="1:14" ht="18.75" customHeight="1">
      <c r="A49" s="41" t="s">
        <v>18</v>
      </c>
      <c r="B49" s="25">
        <v>2275</v>
      </c>
      <c r="C49" s="25">
        <v>200</v>
      </c>
      <c r="D49" s="134">
        <v>136400</v>
      </c>
      <c r="E49" s="134"/>
      <c r="F49" s="134">
        <v>0</v>
      </c>
      <c r="G49" s="134">
        <v>0</v>
      </c>
      <c r="H49" s="134">
        <v>136400</v>
      </c>
      <c r="I49" s="134">
        <f>'[1]II  квартал'!R51</f>
        <v>136400</v>
      </c>
      <c r="J49" s="134">
        <f>'[1]II  квартал'!S51</f>
        <v>0</v>
      </c>
      <c r="K49" s="134">
        <f t="shared" si="6"/>
        <v>0</v>
      </c>
      <c r="L49" s="56">
        <v>0</v>
      </c>
      <c r="M49" s="3"/>
      <c r="N49" s="70"/>
    </row>
    <row r="50" spans="1:14" ht="18.75" customHeight="1">
      <c r="A50" s="41" t="s">
        <v>141</v>
      </c>
      <c r="B50" s="25">
        <v>2276</v>
      </c>
      <c r="C50" s="25">
        <v>210</v>
      </c>
      <c r="D50" s="134">
        <v>392556</v>
      </c>
      <c r="E50" s="134"/>
      <c r="F50" s="134"/>
      <c r="G50" s="134"/>
      <c r="H50" s="134">
        <v>382543.43</v>
      </c>
      <c r="I50" s="134">
        <f>'[1]II  квартал'!$R$52</f>
        <v>382543.43</v>
      </c>
      <c r="J50" s="134"/>
      <c r="K50" s="134"/>
      <c r="L50" s="56"/>
      <c r="M50" s="3"/>
      <c r="N50" s="70"/>
    </row>
    <row r="51" spans="1:14" s="10" customFormat="1" ht="30" customHeight="1">
      <c r="A51" s="43" t="s">
        <v>118</v>
      </c>
      <c r="B51" s="107">
        <v>2280</v>
      </c>
      <c r="C51" s="107">
        <v>220</v>
      </c>
      <c r="D51" s="136">
        <f>D52+D53</f>
        <v>172500</v>
      </c>
      <c r="E51" s="136">
        <f aca="true" t="shared" si="8" ref="E51:K51">E52+E53</f>
        <v>0</v>
      </c>
      <c r="F51" s="136">
        <v>0</v>
      </c>
      <c r="G51" s="136">
        <f t="shared" si="8"/>
        <v>0</v>
      </c>
      <c r="H51" s="136">
        <f t="shared" si="8"/>
        <v>161775.5</v>
      </c>
      <c r="I51" s="136">
        <f t="shared" si="8"/>
        <v>161775.5</v>
      </c>
      <c r="J51" s="136">
        <f t="shared" si="8"/>
        <v>0</v>
      </c>
      <c r="K51" s="136">
        <f t="shared" si="8"/>
        <v>0</v>
      </c>
      <c r="L51" s="57">
        <v>0</v>
      </c>
      <c r="M51" s="9"/>
      <c r="N51" s="70"/>
    </row>
    <row r="52" spans="1:14" s="24" customFormat="1" ht="28.5">
      <c r="A52" s="44" t="s">
        <v>59</v>
      </c>
      <c r="B52" s="25">
        <v>2281</v>
      </c>
      <c r="C52" s="25">
        <v>230</v>
      </c>
      <c r="D52" s="134">
        <v>0</v>
      </c>
      <c r="E52" s="134"/>
      <c r="F52" s="134">
        <v>0</v>
      </c>
      <c r="G52" s="134">
        <v>0</v>
      </c>
      <c r="H52" s="134">
        <v>0</v>
      </c>
      <c r="I52" s="134">
        <v>0</v>
      </c>
      <c r="J52" s="134">
        <v>0</v>
      </c>
      <c r="K52" s="134">
        <f t="shared" si="6"/>
        <v>0</v>
      </c>
      <c r="L52" s="56">
        <v>0</v>
      </c>
      <c r="M52" s="23"/>
      <c r="N52" s="66"/>
    </row>
    <row r="53" spans="1:14" s="24" customFormat="1" ht="32.25" customHeight="1">
      <c r="A53" s="44" t="s">
        <v>100</v>
      </c>
      <c r="B53" s="25">
        <v>2282</v>
      </c>
      <c r="C53" s="25">
        <v>240</v>
      </c>
      <c r="D53" s="134">
        <v>172500</v>
      </c>
      <c r="E53" s="134"/>
      <c r="F53" s="134">
        <v>172500</v>
      </c>
      <c r="G53" s="134">
        <v>0</v>
      </c>
      <c r="H53" s="134">
        <v>161775.5</v>
      </c>
      <c r="I53" s="134">
        <f>'[1]II  квартал'!R55</f>
        <v>161775.5</v>
      </c>
      <c r="J53" s="134">
        <f>'[1]II  квартал'!S55</f>
        <v>0</v>
      </c>
      <c r="K53" s="134">
        <f t="shared" si="6"/>
        <v>0</v>
      </c>
      <c r="L53" s="56">
        <v>0</v>
      </c>
      <c r="M53" s="23"/>
      <c r="N53" s="71"/>
    </row>
    <row r="54" spans="1:14" ht="15.75" customHeight="1">
      <c r="A54" s="115" t="s">
        <v>119</v>
      </c>
      <c r="B54" s="105">
        <v>2400</v>
      </c>
      <c r="C54" s="105">
        <v>250</v>
      </c>
      <c r="D54" s="141">
        <f>D55+D56</f>
        <v>0</v>
      </c>
      <c r="E54" s="141">
        <f aca="true" t="shared" si="9" ref="E54:K54">E55+E56</f>
        <v>0</v>
      </c>
      <c r="F54" s="141"/>
      <c r="G54" s="141">
        <f t="shared" si="9"/>
        <v>0</v>
      </c>
      <c r="H54" s="141">
        <f t="shared" si="9"/>
        <v>0</v>
      </c>
      <c r="I54" s="141">
        <f t="shared" si="9"/>
        <v>0</v>
      </c>
      <c r="J54" s="141">
        <f t="shared" si="9"/>
        <v>0</v>
      </c>
      <c r="K54" s="141">
        <f t="shared" si="9"/>
        <v>0</v>
      </c>
      <c r="L54" s="56">
        <v>0</v>
      </c>
      <c r="M54" s="3"/>
      <c r="N54" s="72"/>
    </row>
    <row r="55" spans="1:14" s="10" customFormat="1" ht="15" customHeight="1">
      <c r="A55" s="116" t="s">
        <v>120</v>
      </c>
      <c r="B55" s="107">
        <v>2410</v>
      </c>
      <c r="C55" s="107">
        <v>260</v>
      </c>
      <c r="D55" s="132">
        <f>SUM(D56:D58)</f>
        <v>0</v>
      </c>
      <c r="E55" s="136">
        <v>0</v>
      </c>
      <c r="F55" s="136">
        <v>0</v>
      </c>
      <c r="G55" s="136">
        <f>G58</f>
        <v>0</v>
      </c>
      <c r="H55" s="136">
        <f>H58</f>
        <v>0</v>
      </c>
      <c r="I55" s="136">
        <v>0</v>
      </c>
      <c r="J55" s="136">
        <v>0</v>
      </c>
      <c r="K55" s="136">
        <v>0</v>
      </c>
      <c r="L55" s="57">
        <f>L58</f>
        <v>0</v>
      </c>
      <c r="M55" s="9"/>
      <c r="N55" s="69"/>
    </row>
    <row r="56" spans="1:14" s="10" customFormat="1" ht="15">
      <c r="A56" s="116" t="s">
        <v>121</v>
      </c>
      <c r="B56" s="107">
        <v>2420</v>
      </c>
      <c r="C56" s="107">
        <v>270</v>
      </c>
      <c r="D56" s="136">
        <v>0</v>
      </c>
      <c r="E56" s="136">
        <v>0</v>
      </c>
      <c r="F56" s="136">
        <v>0</v>
      </c>
      <c r="G56" s="136">
        <v>0</v>
      </c>
      <c r="H56" s="136">
        <v>0</v>
      </c>
      <c r="I56" s="136">
        <v>0</v>
      </c>
      <c r="J56" s="136">
        <v>0</v>
      </c>
      <c r="K56" s="136">
        <f>H56-I56</f>
        <v>0</v>
      </c>
      <c r="L56" s="56">
        <v>0</v>
      </c>
      <c r="M56" s="9"/>
      <c r="N56" s="70"/>
    </row>
    <row r="57" spans="1:14" s="10" customFormat="1" ht="15.75">
      <c r="A57" s="115" t="s">
        <v>122</v>
      </c>
      <c r="B57" s="105">
        <v>2600</v>
      </c>
      <c r="C57" s="105">
        <v>280</v>
      </c>
      <c r="D57" s="141">
        <f>D58+D59+D60</f>
        <v>0</v>
      </c>
      <c r="E57" s="141">
        <f aca="true" t="shared" si="10" ref="E57:K57">E58+E59+E60</f>
        <v>0</v>
      </c>
      <c r="F57" s="141">
        <f t="shared" si="10"/>
        <v>0</v>
      </c>
      <c r="G57" s="141">
        <f t="shared" si="10"/>
        <v>0</v>
      </c>
      <c r="H57" s="141">
        <f t="shared" si="10"/>
        <v>0</v>
      </c>
      <c r="I57" s="141">
        <f t="shared" si="10"/>
        <v>0</v>
      </c>
      <c r="J57" s="141">
        <f t="shared" si="10"/>
        <v>0</v>
      </c>
      <c r="K57" s="141">
        <f t="shared" si="10"/>
        <v>0</v>
      </c>
      <c r="L57" s="56">
        <v>0</v>
      </c>
      <c r="M57" s="9"/>
      <c r="N57" s="70"/>
    </row>
    <row r="58" spans="1:14" s="10" customFormat="1" ht="30" customHeight="1">
      <c r="A58" s="116" t="s">
        <v>134</v>
      </c>
      <c r="B58" s="107">
        <v>2610</v>
      </c>
      <c r="C58" s="107">
        <v>290</v>
      </c>
      <c r="D58" s="132">
        <v>0</v>
      </c>
      <c r="E58" s="132"/>
      <c r="F58" s="132"/>
      <c r="G58" s="132">
        <f>SUM(G59:G61)</f>
        <v>0</v>
      </c>
      <c r="H58" s="132">
        <v>0</v>
      </c>
      <c r="I58" s="132">
        <v>0</v>
      </c>
      <c r="J58" s="132">
        <v>0</v>
      </c>
      <c r="K58" s="134">
        <f>H58-I58</f>
        <v>0</v>
      </c>
      <c r="L58" s="55">
        <f>SUM(L59:L61)</f>
        <v>0</v>
      </c>
      <c r="M58" s="9"/>
      <c r="N58" s="70"/>
    </row>
    <row r="59" spans="1:14" ht="30" customHeight="1">
      <c r="A59" s="116" t="s">
        <v>26</v>
      </c>
      <c r="B59" s="107">
        <v>2620</v>
      </c>
      <c r="C59" s="107">
        <v>300</v>
      </c>
      <c r="D59" s="139">
        <v>0</v>
      </c>
      <c r="E59" s="139">
        <v>0</v>
      </c>
      <c r="F59" s="139">
        <v>0</v>
      </c>
      <c r="G59" s="139">
        <v>0</v>
      </c>
      <c r="H59" s="139">
        <v>0</v>
      </c>
      <c r="I59" s="139">
        <v>0</v>
      </c>
      <c r="J59" s="139">
        <v>0</v>
      </c>
      <c r="K59" s="139">
        <v>0</v>
      </c>
      <c r="L59" s="56">
        <v>0</v>
      </c>
      <c r="M59" s="3"/>
      <c r="N59" s="70"/>
    </row>
    <row r="60" spans="1:14" ht="30" customHeight="1">
      <c r="A60" s="116" t="s">
        <v>123</v>
      </c>
      <c r="B60" s="107">
        <v>2630</v>
      </c>
      <c r="C60" s="107">
        <v>310</v>
      </c>
      <c r="D60" s="139">
        <v>0</v>
      </c>
      <c r="E60" s="139">
        <v>0</v>
      </c>
      <c r="F60" s="139">
        <v>0</v>
      </c>
      <c r="G60" s="139">
        <v>0</v>
      </c>
      <c r="H60" s="139">
        <v>0</v>
      </c>
      <c r="I60" s="139">
        <v>0</v>
      </c>
      <c r="J60" s="139">
        <v>0</v>
      </c>
      <c r="K60" s="139">
        <v>0</v>
      </c>
      <c r="L60" s="56">
        <v>0</v>
      </c>
      <c r="M60" s="3"/>
      <c r="N60" s="70"/>
    </row>
    <row r="61" spans="1:14" ht="18" customHeight="1">
      <c r="A61" s="109" t="s">
        <v>124</v>
      </c>
      <c r="B61" s="105">
        <v>2700</v>
      </c>
      <c r="C61" s="105">
        <v>320</v>
      </c>
      <c r="D61" s="141">
        <f>D62+D63+D64</f>
        <v>16940</v>
      </c>
      <c r="E61" s="141">
        <f aca="true" t="shared" si="11" ref="E61:K61">E62+E63+E64</f>
        <v>0</v>
      </c>
      <c r="F61" s="141">
        <v>16940</v>
      </c>
      <c r="G61" s="141">
        <f t="shared" si="11"/>
        <v>0</v>
      </c>
      <c r="H61" s="141">
        <f t="shared" si="11"/>
        <v>16940</v>
      </c>
      <c r="I61" s="141">
        <f t="shared" si="11"/>
        <v>16940</v>
      </c>
      <c r="J61" s="141">
        <f t="shared" si="11"/>
        <v>0</v>
      </c>
      <c r="K61" s="141">
        <f t="shared" si="11"/>
        <v>0</v>
      </c>
      <c r="L61" s="56">
        <v>0</v>
      </c>
      <c r="M61" s="3"/>
      <c r="N61" s="70"/>
    </row>
    <row r="62" spans="1:14" s="10" customFormat="1" ht="17.25" customHeight="1">
      <c r="A62" s="112" t="s">
        <v>20</v>
      </c>
      <c r="B62" s="107">
        <v>2710</v>
      </c>
      <c r="C62" s="107">
        <v>330</v>
      </c>
      <c r="D62" s="136">
        <v>0</v>
      </c>
      <c r="E62" s="136"/>
      <c r="F62" s="136">
        <v>0</v>
      </c>
      <c r="G62" s="136">
        <v>0</v>
      </c>
      <c r="H62" s="136">
        <v>0</v>
      </c>
      <c r="I62" s="136">
        <v>0</v>
      </c>
      <c r="J62" s="136">
        <v>0</v>
      </c>
      <c r="K62" s="136">
        <v>0</v>
      </c>
      <c r="L62" s="56">
        <v>0</v>
      </c>
      <c r="M62" s="9"/>
      <c r="N62" s="71"/>
    </row>
    <row r="63" spans="1:14" s="1" customFormat="1" ht="15" customHeight="1">
      <c r="A63" s="112" t="s">
        <v>41</v>
      </c>
      <c r="B63" s="107">
        <v>2720</v>
      </c>
      <c r="C63" s="107">
        <v>340</v>
      </c>
      <c r="D63" s="151">
        <v>0</v>
      </c>
      <c r="E63" s="151">
        <f aca="true" t="shared" si="12" ref="E63:L63">SUM(E64,E75,E76)</f>
        <v>0</v>
      </c>
      <c r="F63" s="151">
        <f t="shared" si="12"/>
        <v>0</v>
      </c>
      <c r="G63" s="151">
        <f t="shared" si="12"/>
        <v>0</v>
      </c>
      <c r="H63" s="151">
        <v>0</v>
      </c>
      <c r="I63" s="151">
        <f>'[1]II  квартал'!R67</f>
        <v>0</v>
      </c>
      <c r="J63" s="151">
        <f>'[1]II  квартал'!S67</f>
        <v>0</v>
      </c>
      <c r="K63" s="134">
        <f>H63-I63</f>
        <v>0</v>
      </c>
      <c r="L63" s="58">
        <f t="shared" si="12"/>
        <v>0</v>
      </c>
      <c r="M63" s="12"/>
      <c r="N63" s="70"/>
    </row>
    <row r="64" spans="1:14" s="1" customFormat="1" ht="14.25" customHeight="1">
      <c r="A64" s="112" t="s">
        <v>125</v>
      </c>
      <c r="B64" s="107">
        <v>2730</v>
      </c>
      <c r="C64" s="107">
        <v>350</v>
      </c>
      <c r="D64" s="151">
        <v>16940</v>
      </c>
      <c r="E64" s="151">
        <f aca="true" t="shared" si="13" ref="E64:L64">SUM(E65:E66,E70)</f>
        <v>0</v>
      </c>
      <c r="F64" s="151">
        <f t="shared" si="13"/>
        <v>0</v>
      </c>
      <c r="G64" s="151">
        <f t="shared" si="13"/>
        <v>0</v>
      </c>
      <c r="H64" s="151">
        <v>16940</v>
      </c>
      <c r="I64" s="151">
        <f>'[1]II  квартал'!R68</f>
        <v>16940</v>
      </c>
      <c r="J64" s="151">
        <f>'[1]II  квартал'!S68</f>
        <v>0</v>
      </c>
      <c r="K64" s="134">
        <f>H64-I64</f>
        <v>0</v>
      </c>
      <c r="L64" s="58">
        <f t="shared" si="13"/>
        <v>0</v>
      </c>
      <c r="M64" s="12"/>
      <c r="N64" s="70"/>
    </row>
    <row r="65" spans="1:14" s="10" customFormat="1" ht="17.25" customHeight="1">
      <c r="A65" s="109" t="s">
        <v>126</v>
      </c>
      <c r="B65" s="105">
        <v>2800</v>
      </c>
      <c r="C65" s="105">
        <v>360</v>
      </c>
      <c r="D65" s="141">
        <v>28573</v>
      </c>
      <c r="E65" s="141"/>
      <c r="F65" s="141">
        <v>0</v>
      </c>
      <c r="G65" s="141">
        <v>0</v>
      </c>
      <c r="H65" s="141">
        <v>16195.18</v>
      </c>
      <c r="I65" s="141">
        <f>'[1]II  квартал'!R70</f>
        <v>16195.18</v>
      </c>
      <c r="J65" s="141">
        <f>'[1]II  квартал'!S70</f>
        <v>0</v>
      </c>
      <c r="K65" s="141">
        <f>H65-I65</f>
        <v>0</v>
      </c>
      <c r="L65" s="51">
        <v>0</v>
      </c>
      <c r="M65" s="9"/>
      <c r="N65" s="70"/>
    </row>
    <row r="66" spans="1:14" s="10" customFormat="1" ht="15.75" customHeight="1">
      <c r="A66" s="118" t="s">
        <v>21</v>
      </c>
      <c r="B66" s="29">
        <v>3000</v>
      </c>
      <c r="C66" s="29">
        <v>370</v>
      </c>
      <c r="D66" s="131">
        <f>D67+D90</f>
        <v>0</v>
      </c>
      <c r="E66" s="131">
        <f aca="true" t="shared" si="14" ref="E66:K66">E67+E90</f>
        <v>0</v>
      </c>
      <c r="F66" s="131">
        <f t="shared" si="14"/>
        <v>0</v>
      </c>
      <c r="G66" s="131">
        <f t="shared" si="14"/>
        <v>0</v>
      </c>
      <c r="H66" s="131">
        <f t="shared" si="14"/>
        <v>0</v>
      </c>
      <c r="I66" s="131">
        <f t="shared" si="14"/>
        <v>0</v>
      </c>
      <c r="J66" s="131">
        <f t="shared" si="14"/>
        <v>0</v>
      </c>
      <c r="K66" s="131">
        <f t="shared" si="14"/>
        <v>0</v>
      </c>
      <c r="L66" s="59">
        <f>SUM(L67:L69)</f>
        <v>0</v>
      </c>
      <c r="M66" s="9"/>
      <c r="N66" s="71"/>
    </row>
    <row r="67" spans="1:14" ht="14.25" customHeight="1">
      <c r="A67" s="45" t="s">
        <v>22</v>
      </c>
      <c r="B67" s="29">
        <v>3100</v>
      </c>
      <c r="C67" s="29">
        <v>380</v>
      </c>
      <c r="D67" s="141">
        <f>D68+D69+D74+D78+D88+D89</f>
        <v>0</v>
      </c>
      <c r="E67" s="141">
        <f aca="true" t="shared" si="15" ref="E67:K67">E68+E69+E74+E78+E88+E89</f>
        <v>0</v>
      </c>
      <c r="F67" s="141">
        <f t="shared" si="15"/>
        <v>0</v>
      </c>
      <c r="G67" s="141">
        <f t="shared" si="15"/>
        <v>0</v>
      </c>
      <c r="H67" s="141">
        <f t="shared" si="15"/>
        <v>0</v>
      </c>
      <c r="I67" s="141">
        <f t="shared" si="15"/>
        <v>0</v>
      </c>
      <c r="J67" s="141">
        <f t="shared" si="15"/>
        <v>0</v>
      </c>
      <c r="K67" s="141">
        <f t="shared" si="15"/>
        <v>0</v>
      </c>
      <c r="L67" s="51">
        <v>0</v>
      </c>
      <c r="M67" s="3"/>
      <c r="N67" s="70"/>
    </row>
    <row r="68" spans="1:14" ht="30" customHeight="1">
      <c r="A68" s="116" t="s">
        <v>23</v>
      </c>
      <c r="B68" s="107">
        <v>3110</v>
      </c>
      <c r="C68" s="107">
        <v>390</v>
      </c>
      <c r="D68" s="136">
        <v>0</v>
      </c>
      <c r="E68" s="136"/>
      <c r="F68" s="136">
        <v>0</v>
      </c>
      <c r="G68" s="136">
        <v>0</v>
      </c>
      <c r="H68" s="136">
        <v>0</v>
      </c>
      <c r="I68" s="136">
        <v>0</v>
      </c>
      <c r="J68" s="136">
        <v>0</v>
      </c>
      <c r="K68" s="136">
        <f>H68-I68</f>
        <v>0</v>
      </c>
      <c r="L68" s="51">
        <v>0</v>
      </c>
      <c r="M68" s="3"/>
      <c r="N68" s="70"/>
    </row>
    <row r="69" spans="1:14" ht="13.5" customHeight="1">
      <c r="A69" s="112" t="s">
        <v>24</v>
      </c>
      <c r="B69" s="107">
        <v>3120</v>
      </c>
      <c r="C69" s="107">
        <v>400</v>
      </c>
      <c r="D69" s="136">
        <f>D70+D72</f>
        <v>0</v>
      </c>
      <c r="E69" s="136">
        <f aca="true" t="shared" si="16" ref="E69:J69">E70+E72</f>
        <v>0</v>
      </c>
      <c r="F69" s="136">
        <f t="shared" si="16"/>
        <v>0</v>
      </c>
      <c r="G69" s="136">
        <f t="shared" si="16"/>
        <v>0</v>
      </c>
      <c r="H69" s="136">
        <f t="shared" si="16"/>
        <v>0</v>
      </c>
      <c r="I69" s="136">
        <v>0</v>
      </c>
      <c r="J69" s="136">
        <f t="shared" si="16"/>
        <v>0</v>
      </c>
      <c r="K69" s="136">
        <v>0</v>
      </c>
      <c r="L69" s="51">
        <v>0</v>
      </c>
      <c r="M69" s="3"/>
      <c r="N69" s="69"/>
    </row>
    <row r="70" spans="1:14" s="10" customFormat="1" ht="15">
      <c r="A70" s="117" t="s">
        <v>127</v>
      </c>
      <c r="B70" s="114">
        <v>3121</v>
      </c>
      <c r="C70" s="114">
        <v>410</v>
      </c>
      <c r="D70" s="171">
        <f aca="true" t="shared" si="17" ref="D70:L70">SUM(D71:D74)</f>
        <v>0</v>
      </c>
      <c r="E70" s="171">
        <f t="shared" si="17"/>
        <v>0</v>
      </c>
      <c r="F70" s="171">
        <f t="shared" si="17"/>
        <v>0</v>
      </c>
      <c r="G70" s="171">
        <f t="shared" si="17"/>
        <v>0</v>
      </c>
      <c r="H70" s="171">
        <f t="shared" si="17"/>
        <v>0</v>
      </c>
      <c r="I70" s="171">
        <v>0</v>
      </c>
      <c r="J70" s="171">
        <v>0</v>
      </c>
      <c r="K70" s="171">
        <v>0</v>
      </c>
      <c r="L70" s="55">
        <f t="shared" si="17"/>
        <v>0</v>
      </c>
      <c r="M70" s="9"/>
      <c r="N70" s="70"/>
    </row>
    <row r="71" spans="1:14" ht="16.5" customHeight="1" hidden="1">
      <c r="A71" s="113" t="s">
        <v>27</v>
      </c>
      <c r="B71" s="114">
        <v>2122</v>
      </c>
      <c r="C71" s="114"/>
      <c r="D71" s="140">
        <v>0</v>
      </c>
      <c r="E71" s="140"/>
      <c r="F71" s="140">
        <v>0</v>
      </c>
      <c r="G71" s="140">
        <v>0</v>
      </c>
      <c r="H71" s="140">
        <v>0</v>
      </c>
      <c r="I71" s="140">
        <v>0</v>
      </c>
      <c r="J71" s="140">
        <v>0</v>
      </c>
      <c r="K71" s="140">
        <f aca="true" t="shared" si="18" ref="K71:K77">H71-I71</f>
        <v>0</v>
      </c>
      <c r="L71" s="51">
        <v>0</v>
      </c>
      <c r="M71" s="3"/>
      <c r="N71" s="70"/>
    </row>
    <row r="72" spans="1:14" ht="15" customHeight="1">
      <c r="A72" s="119" t="s">
        <v>128</v>
      </c>
      <c r="B72" s="114">
        <v>3122</v>
      </c>
      <c r="C72" s="114">
        <v>420</v>
      </c>
      <c r="D72" s="140">
        <v>0</v>
      </c>
      <c r="E72" s="140"/>
      <c r="F72" s="140">
        <v>0</v>
      </c>
      <c r="G72" s="140">
        <v>0</v>
      </c>
      <c r="H72" s="140">
        <v>0</v>
      </c>
      <c r="I72" s="140">
        <v>0</v>
      </c>
      <c r="J72" s="140">
        <v>0</v>
      </c>
      <c r="K72" s="140">
        <f t="shared" si="18"/>
        <v>0</v>
      </c>
      <c r="L72" s="51">
        <v>0</v>
      </c>
      <c r="M72" s="3"/>
      <c r="N72" s="70"/>
    </row>
    <row r="73" spans="1:14" ht="20.25" customHeight="1" hidden="1">
      <c r="A73" s="35"/>
      <c r="B73" s="36"/>
      <c r="C73" s="36"/>
      <c r="D73" s="134">
        <v>0</v>
      </c>
      <c r="E73" s="134"/>
      <c r="F73" s="134">
        <v>0</v>
      </c>
      <c r="G73" s="134">
        <v>0</v>
      </c>
      <c r="H73" s="134"/>
      <c r="I73" s="134" t="e">
        <f>#REF!</f>
        <v>#REF!</v>
      </c>
      <c r="J73" s="134" t="e">
        <f>#REF!</f>
        <v>#REF!</v>
      </c>
      <c r="K73" s="134" t="e">
        <f t="shared" si="18"/>
        <v>#REF!</v>
      </c>
      <c r="L73" s="56">
        <v>0</v>
      </c>
      <c r="M73" s="3"/>
      <c r="N73" s="73"/>
    </row>
    <row r="74" spans="1:14" ht="16.5" customHeight="1">
      <c r="A74" s="120" t="s">
        <v>77</v>
      </c>
      <c r="B74" s="107">
        <v>3130</v>
      </c>
      <c r="C74" s="107">
        <v>430</v>
      </c>
      <c r="D74" s="136">
        <f>D75+D77</f>
        <v>0</v>
      </c>
      <c r="E74" s="136">
        <f aca="true" t="shared" si="19" ref="E74:K74">E75+E77</f>
        <v>0</v>
      </c>
      <c r="F74" s="136">
        <f t="shared" si="19"/>
        <v>0</v>
      </c>
      <c r="G74" s="136">
        <f t="shared" si="19"/>
        <v>0</v>
      </c>
      <c r="H74" s="136">
        <f t="shared" si="19"/>
        <v>0</v>
      </c>
      <c r="I74" s="136">
        <f t="shared" si="19"/>
        <v>0</v>
      </c>
      <c r="J74" s="136">
        <f t="shared" si="19"/>
        <v>0</v>
      </c>
      <c r="K74" s="136">
        <f t="shared" si="19"/>
        <v>0</v>
      </c>
      <c r="L74" s="51">
        <v>0</v>
      </c>
      <c r="M74" s="3"/>
      <c r="N74" s="73"/>
    </row>
    <row r="75" spans="1:14" ht="15" customHeight="1">
      <c r="A75" s="40" t="s">
        <v>129</v>
      </c>
      <c r="B75" s="25">
        <v>3131</v>
      </c>
      <c r="C75" s="25">
        <v>440</v>
      </c>
      <c r="D75" s="140">
        <v>0</v>
      </c>
      <c r="E75" s="140"/>
      <c r="F75" s="140">
        <v>0</v>
      </c>
      <c r="G75" s="140">
        <v>0</v>
      </c>
      <c r="H75" s="140">
        <v>0</v>
      </c>
      <c r="I75" s="140">
        <v>0</v>
      </c>
      <c r="J75" s="140">
        <v>0</v>
      </c>
      <c r="K75" s="140">
        <f t="shared" si="18"/>
        <v>0</v>
      </c>
      <c r="L75" s="51">
        <v>0</v>
      </c>
      <c r="M75" s="3"/>
      <c r="N75" s="72"/>
    </row>
    <row r="76" spans="1:14" ht="4.5" customHeight="1" hidden="1">
      <c r="A76" s="40" t="s">
        <v>78</v>
      </c>
      <c r="B76" s="25">
        <v>2132</v>
      </c>
      <c r="C76" s="25"/>
      <c r="D76" s="140">
        <v>0</v>
      </c>
      <c r="E76" s="140"/>
      <c r="F76" s="140">
        <v>0</v>
      </c>
      <c r="G76" s="140">
        <v>0</v>
      </c>
      <c r="H76" s="140">
        <v>0</v>
      </c>
      <c r="I76" s="140">
        <v>0</v>
      </c>
      <c r="J76" s="140">
        <v>0</v>
      </c>
      <c r="K76" s="140">
        <f t="shared" si="18"/>
        <v>0</v>
      </c>
      <c r="L76" s="51">
        <v>0</v>
      </c>
      <c r="M76" s="3"/>
      <c r="N76" s="74"/>
    </row>
    <row r="77" spans="1:14" ht="15.75" customHeight="1">
      <c r="A77" s="40" t="s">
        <v>79</v>
      </c>
      <c r="B77" s="25">
        <v>3132</v>
      </c>
      <c r="C77" s="25">
        <v>450</v>
      </c>
      <c r="D77" s="170">
        <v>0</v>
      </c>
      <c r="E77" s="170"/>
      <c r="F77" s="170">
        <v>0</v>
      </c>
      <c r="G77" s="170">
        <v>0</v>
      </c>
      <c r="H77" s="170">
        <v>0</v>
      </c>
      <c r="I77" s="170">
        <v>0</v>
      </c>
      <c r="J77" s="170">
        <v>0</v>
      </c>
      <c r="K77" s="170">
        <f t="shared" si="18"/>
        <v>0</v>
      </c>
      <c r="L77" s="60" t="s">
        <v>46</v>
      </c>
      <c r="M77" s="3"/>
      <c r="N77" s="72"/>
    </row>
    <row r="78" spans="1:14" ht="17.25" customHeight="1">
      <c r="A78" s="120" t="s">
        <v>60</v>
      </c>
      <c r="B78" s="107">
        <v>3140</v>
      </c>
      <c r="C78" s="107">
        <v>460</v>
      </c>
      <c r="D78" s="209">
        <f>D79+D81+D87</f>
        <v>0</v>
      </c>
      <c r="E78" s="209">
        <f aca="true" t="shared" si="20" ref="E78:K78">E79+E81+E87</f>
        <v>0</v>
      </c>
      <c r="F78" s="209">
        <f t="shared" si="20"/>
        <v>0</v>
      </c>
      <c r="G78" s="209">
        <f t="shared" si="20"/>
        <v>0</v>
      </c>
      <c r="H78" s="209">
        <f t="shared" si="20"/>
        <v>0</v>
      </c>
      <c r="I78" s="209">
        <f t="shared" si="20"/>
        <v>0</v>
      </c>
      <c r="J78" s="209">
        <f t="shared" si="20"/>
        <v>0</v>
      </c>
      <c r="K78" s="209">
        <f t="shared" si="20"/>
        <v>0</v>
      </c>
      <c r="L78" s="34"/>
      <c r="M78" s="3"/>
      <c r="N78" s="72"/>
    </row>
    <row r="79" spans="1:14" ht="14.25" customHeight="1">
      <c r="A79" s="40" t="s">
        <v>130</v>
      </c>
      <c r="B79" s="25">
        <v>3141</v>
      </c>
      <c r="C79" s="25">
        <v>470</v>
      </c>
      <c r="D79" s="195">
        <v>0</v>
      </c>
      <c r="E79" s="195">
        <v>0</v>
      </c>
      <c r="F79" s="195">
        <v>0</v>
      </c>
      <c r="G79" s="195">
        <v>0</v>
      </c>
      <c r="H79" s="195">
        <v>0</v>
      </c>
      <c r="I79" s="195">
        <v>0</v>
      </c>
      <c r="J79" s="195">
        <v>0</v>
      </c>
      <c r="K79" s="195">
        <v>0</v>
      </c>
      <c r="L79" s="34"/>
      <c r="N79" s="72"/>
    </row>
    <row r="80" spans="1:14" ht="17.25" customHeight="1" hidden="1">
      <c r="A80" s="38" t="s">
        <v>61</v>
      </c>
      <c r="B80" s="25">
        <v>2142</v>
      </c>
      <c r="C80" s="25"/>
      <c r="D80" s="195"/>
      <c r="E80" s="195"/>
      <c r="F80" s="195"/>
      <c r="G80" s="195"/>
      <c r="H80" s="195"/>
      <c r="I80" s="195"/>
      <c r="J80" s="195"/>
      <c r="K80" s="195"/>
      <c r="L80" s="34"/>
      <c r="N80" s="66"/>
    </row>
    <row r="81" spans="1:14" ht="18" customHeight="1">
      <c r="A81" s="38" t="s">
        <v>131</v>
      </c>
      <c r="B81" s="25">
        <v>3142</v>
      </c>
      <c r="C81" s="25">
        <v>480</v>
      </c>
      <c r="D81" s="195">
        <v>0</v>
      </c>
      <c r="E81" s="195">
        <v>0</v>
      </c>
      <c r="F81" s="195">
        <v>0</v>
      </c>
      <c r="G81" s="195">
        <v>0</v>
      </c>
      <c r="H81" s="195">
        <v>0</v>
      </c>
      <c r="I81" s="195">
        <v>0</v>
      </c>
      <c r="J81" s="195">
        <v>0</v>
      </c>
      <c r="K81" s="195">
        <v>0</v>
      </c>
      <c r="L81" s="34"/>
      <c r="N81" s="69"/>
    </row>
    <row r="82" spans="1:14" ht="12" customHeight="1" hidden="1" thickTop="1">
      <c r="A82" s="38"/>
      <c r="B82" s="85"/>
      <c r="C82" s="85"/>
      <c r="D82" s="196">
        <v>4</v>
      </c>
      <c r="E82" s="196">
        <v>5</v>
      </c>
      <c r="F82" s="196">
        <v>6</v>
      </c>
      <c r="G82" s="196">
        <v>7</v>
      </c>
      <c r="H82" s="196">
        <v>8</v>
      </c>
      <c r="I82" s="196">
        <v>9</v>
      </c>
      <c r="J82" s="196">
        <v>10</v>
      </c>
      <c r="K82" s="196">
        <v>11</v>
      </c>
      <c r="L82" s="50">
        <v>11</v>
      </c>
      <c r="M82" s="6"/>
      <c r="N82" s="72"/>
    </row>
    <row r="83" spans="1:14" ht="15" customHeight="1" hidden="1">
      <c r="A83" s="38"/>
      <c r="B83" s="85"/>
      <c r="C83" s="85"/>
      <c r="D83" s="140">
        <v>0</v>
      </c>
      <c r="E83" s="140"/>
      <c r="F83" s="140">
        <v>0</v>
      </c>
      <c r="G83" s="140">
        <v>0</v>
      </c>
      <c r="H83" s="140">
        <v>0</v>
      </c>
      <c r="I83" s="140">
        <v>0</v>
      </c>
      <c r="J83" s="140">
        <v>0</v>
      </c>
      <c r="K83" s="140">
        <v>0</v>
      </c>
      <c r="L83" s="51">
        <v>0</v>
      </c>
      <c r="M83" s="3"/>
      <c r="N83" s="72"/>
    </row>
    <row r="84" spans="1:14" ht="14.25" customHeight="1" hidden="1">
      <c r="A84" s="38"/>
      <c r="B84" s="85"/>
      <c r="C84" s="85"/>
      <c r="D84" s="141">
        <v>0</v>
      </c>
      <c r="E84" s="141"/>
      <c r="F84" s="141">
        <v>0</v>
      </c>
      <c r="G84" s="141">
        <v>0</v>
      </c>
      <c r="H84" s="141">
        <v>0</v>
      </c>
      <c r="I84" s="141">
        <v>0</v>
      </c>
      <c r="J84" s="141">
        <v>0</v>
      </c>
      <c r="K84" s="141">
        <v>0</v>
      </c>
      <c r="L84" s="51">
        <v>0</v>
      </c>
      <c r="M84" s="3"/>
      <c r="N84" s="70"/>
    </row>
    <row r="85" spans="1:14" ht="19.5" customHeight="1" hidden="1">
      <c r="A85" s="38"/>
      <c r="B85" s="85"/>
      <c r="C85" s="85"/>
      <c r="D85" s="141">
        <v>0</v>
      </c>
      <c r="E85" s="141"/>
      <c r="F85" s="141">
        <v>0</v>
      </c>
      <c r="G85" s="141">
        <v>0</v>
      </c>
      <c r="H85" s="141">
        <v>0</v>
      </c>
      <c r="I85" s="141">
        <v>0</v>
      </c>
      <c r="J85" s="141">
        <v>0</v>
      </c>
      <c r="K85" s="141">
        <v>0</v>
      </c>
      <c r="L85" s="51">
        <v>0</v>
      </c>
      <c r="M85" s="3"/>
      <c r="N85" s="72"/>
    </row>
    <row r="86" spans="1:14" ht="18.75" customHeight="1" hidden="1">
      <c r="A86" s="33">
        <v>1</v>
      </c>
      <c r="B86" s="25">
        <v>2</v>
      </c>
      <c r="C86" s="25"/>
      <c r="D86" s="141">
        <v>0</v>
      </c>
      <c r="E86" s="141"/>
      <c r="F86" s="141">
        <v>0</v>
      </c>
      <c r="G86" s="141">
        <v>0</v>
      </c>
      <c r="H86" s="141">
        <v>0</v>
      </c>
      <c r="I86" s="141">
        <v>0</v>
      </c>
      <c r="J86" s="141">
        <v>0</v>
      </c>
      <c r="K86" s="141">
        <v>0</v>
      </c>
      <c r="L86" s="51">
        <v>0</v>
      </c>
      <c r="M86" s="3"/>
      <c r="N86" s="72"/>
    </row>
    <row r="87" spans="1:14" ht="15">
      <c r="A87" s="40" t="s">
        <v>62</v>
      </c>
      <c r="B87" s="25">
        <v>3143</v>
      </c>
      <c r="C87" s="25">
        <v>490</v>
      </c>
      <c r="D87" s="140">
        <v>0</v>
      </c>
      <c r="E87" s="140"/>
      <c r="F87" s="140">
        <v>0</v>
      </c>
      <c r="G87" s="140">
        <v>0</v>
      </c>
      <c r="H87" s="140">
        <v>0</v>
      </c>
      <c r="I87" s="140">
        <v>0</v>
      </c>
      <c r="J87" s="140">
        <v>0</v>
      </c>
      <c r="K87" s="140">
        <v>0</v>
      </c>
      <c r="L87" s="51">
        <v>0</v>
      </c>
      <c r="M87" s="3"/>
      <c r="N87" s="72"/>
    </row>
    <row r="88" spans="1:14" s="1" customFormat="1" ht="15">
      <c r="A88" s="120" t="s">
        <v>44</v>
      </c>
      <c r="B88" s="107">
        <v>3150</v>
      </c>
      <c r="C88" s="107">
        <v>500</v>
      </c>
      <c r="D88" s="136">
        <v>0</v>
      </c>
      <c r="E88" s="136"/>
      <c r="F88" s="136">
        <v>0</v>
      </c>
      <c r="G88" s="136">
        <v>0</v>
      </c>
      <c r="H88" s="136">
        <v>0</v>
      </c>
      <c r="I88" s="136">
        <v>0</v>
      </c>
      <c r="J88" s="136">
        <v>0</v>
      </c>
      <c r="K88" s="136">
        <v>0</v>
      </c>
      <c r="L88" s="51">
        <v>0</v>
      </c>
      <c r="M88" s="12"/>
      <c r="N88" s="66"/>
    </row>
    <row r="89" spans="1:14" s="1" customFormat="1" ht="15.75">
      <c r="A89" s="120" t="s">
        <v>63</v>
      </c>
      <c r="B89" s="107">
        <v>3160</v>
      </c>
      <c r="C89" s="107">
        <v>510</v>
      </c>
      <c r="D89" s="151">
        <f aca="true" t="shared" si="21" ref="D89:L89">SUM(D92,D107)</f>
        <v>0</v>
      </c>
      <c r="E89" s="151">
        <f t="shared" si="21"/>
        <v>0</v>
      </c>
      <c r="F89" s="151">
        <f t="shared" si="21"/>
        <v>0</v>
      </c>
      <c r="G89" s="151">
        <f t="shared" si="21"/>
        <v>0</v>
      </c>
      <c r="H89" s="151">
        <f t="shared" si="21"/>
        <v>0</v>
      </c>
      <c r="I89" s="151">
        <f t="shared" si="21"/>
        <v>0</v>
      </c>
      <c r="J89" s="151">
        <f t="shared" si="21"/>
        <v>0</v>
      </c>
      <c r="K89" s="151">
        <f t="shared" si="21"/>
        <v>0</v>
      </c>
      <c r="L89" s="58">
        <f t="shared" si="21"/>
        <v>0</v>
      </c>
      <c r="M89" s="12"/>
      <c r="N89" s="28"/>
    </row>
    <row r="90" spans="1:14" s="1" customFormat="1" ht="15.75">
      <c r="A90" s="121" t="s">
        <v>28</v>
      </c>
      <c r="B90" s="105">
        <v>3200</v>
      </c>
      <c r="C90" s="105">
        <v>520</v>
      </c>
      <c r="D90" s="145">
        <f>D91+D92+D93+D94</f>
        <v>0</v>
      </c>
      <c r="E90" s="145">
        <f aca="true" t="shared" si="22" ref="E90:K90">E91+E92+E93+E94</f>
        <v>0</v>
      </c>
      <c r="F90" s="145">
        <f t="shared" si="22"/>
        <v>0</v>
      </c>
      <c r="G90" s="145">
        <f t="shared" si="22"/>
        <v>0</v>
      </c>
      <c r="H90" s="145">
        <f t="shared" si="22"/>
        <v>0</v>
      </c>
      <c r="I90" s="145">
        <f t="shared" si="22"/>
        <v>0</v>
      </c>
      <c r="J90" s="145">
        <f t="shared" si="22"/>
        <v>0</v>
      </c>
      <c r="K90" s="145">
        <f t="shared" si="22"/>
        <v>0</v>
      </c>
      <c r="L90" s="58"/>
      <c r="M90" s="12"/>
      <c r="N90" s="28"/>
    </row>
    <row r="91" spans="1:14" s="1" customFormat="1" ht="30.75" customHeight="1">
      <c r="A91" s="120" t="s">
        <v>64</v>
      </c>
      <c r="B91" s="107">
        <v>3210</v>
      </c>
      <c r="C91" s="107">
        <v>530</v>
      </c>
      <c r="D91" s="151">
        <v>0</v>
      </c>
      <c r="E91" s="151"/>
      <c r="F91" s="151">
        <f>SUM(F95,F109)</f>
        <v>0</v>
      </c>
      <c r="G91" s="151">
        <v>0</v>
      </c>
      <c r="H91" s="151">
        <v>0</v>
      </c>
      <c r="I91" s="151">
        <v>0</v>
      </c>
      <c r="J91" s="151">
        <v>0</v>
      </c>
      <c r="K91" s="151">
        <v>0</v>
      </c>
      <c r="L91" s="58">
        <v>0</v>
      </c>
      <c r="M91" s="12"/>
      <c r="N91" s="28"/>
    </row>
    <row r="92" spans="1:14" s="14" customFormat="1" ht="29.25">
      <c r="A92" s="122" t="s">
        <v>43</v>
      </c>
      <c r="B92" s="107">
        <v>3220</v>
      </c>
      <c r="C92" s="107">
        <v>540</v>
      </c>
      <c r="D92" s="145">
        <f aca="true" t="shared" si="23" ref="D92:K92">SUM(D94,D103)</f>
        <v>0</v>
      </c>
      <c r="E92" s="145">
        <f t="shared" si="23"/>
        <v>0</v>
      </c>
      <c r="F92" s="145">
        <f t="shared" si="23"/>
        <v>0</v>
      </c>
      <c r="G92" s="145">
        <f t="shared" si="23"/>
        <v>0</v>
      </c>
      <c r="H92" s="145">
        <f t="shared" si="23"/>
        <v>0</v>
      </c>
      <c r="I92" s="145">
        <f t="shared" si="23"/>
        <v>0</v>
      </c>
      <c r="J92" s="145">
        <f t="shared" si="23"/>
        <v>0</v>
      </c>
      <c r="K92" s="145">
        <f t="shared" si="23"/>
        <v>0</v>
      </c>
      <c r="L92" s="61"/>
      <c r="M92" s="13"/>
      <c r="N92" s="28"/>
    </row>
    <row r="93" spans="1:14" s="14" customFormat="1" ht="28.5">
      <c r="A93" s="122" t="s">
        <v>132</v>
      </c>
      <c r="B93" s="107">
        <v>3230</v>
      </c>
      <c r="C93" s="107">
        <v>550</v>
      </c>
      <c r="D93" s="151">
        <v>0</v>
      </c>
      <c r="E93" s="151"/>
      <c r="F93" s="151">
        <v>0</v>
      </c>
      <c r="G93" s="151">
        <v>0</v>
      </c>
      <c r="H93" s="151">
        <v>0</v>
      </c>
      <c r="I93" s="151">
        <v>0</v>
      </c>
      <c r="J93" s="151">
        <v>0</v>
      </c>
      <c r="K93" s="151">
        <v>0</v>
      </c>
      <c r="L93" s="61"/>
      <c r="M93" s="13"/>
      <c r="N93" s="28"/>
    </row>
    <row r="94" spans="1:14" s="10" customFormat="1" ht="16.5" customHeight="1">
      <c r="A94" s="122" t="s">
        <v>65</v>
      </c>
      <c r="B94" s="107">
        <v>3240</v>
      </c>
      <c r="C94" s="107">
        <v>560</v>
      </c>
      <c r="D94" s="151">
        <f aca="true" t="shared" si="24" ref="D94:L94">SUM(D95:D97)</f>
        <v>0</v>
      </c>
      <c r="E94" s="151">
        <f t="shared" si="24"/>
        <v>0</v>
      </c>
      <c r="F94" s="151">
        <f t="shared" si="24"/>
        <v>0</v>
      </c>
      <c r="G94" s="151">
        <f t="shared" si="24"/>
        <v>0</v>
      </c>
      <c r="H94" s="151">
        <f t="shared" si="24"/>
        <v>0</v>
      </c>
      <c r="I94" s="151">
        <f t="shared" si="24"/>
        <v>0</v>
      </c>
      <c r="J94" s="151">
        <f t="shared" si="24"/>
        <v>0</v>
      </c>
      <c r="K94" s="151">
        <f t="shared" si="24"/>
        <v>0</v>
      </c>
      <c r="L94" s="62">
        <f t="shared" si="24"/>
        <v>0</v>
      </c>
      <c r="M94" s="9"/>
      <c r="N94" s="28"/>
    </row>
    <row r="95" spans="1:14" ht="18" customHeight="1">
      <c r="A95" s="124" t="s">
        <v>29</v>
      </c>
      <c r="B95" s="29">
        <v>4100</v>
      </c>
      <c r="C95" s="29">
        <v>570</v>
      </c>
      <c r="D95" s="141">
        <f>D96</f>
        <v>0</v>
      </c>
      <c r="E95" s="141">
        <f aca="true" t="shared" si="25" ref="E95:K95">E96</f>
        <v>0</v>
      </c>
      <c r="F95" s="141">
        <f t="shared" si="25"/>
        <v>0</v>
      </c>
      <c r="G95" s="141">
        <f t="shared" si="25"/>
        <v>0</v>
      </c>
      <c r="H95" s="141">
        <f t="shared" si="25"/>
        <v>0</v>
      </c>
      <c r="I95" s="141">
        <f t="shared" si="25"/>
        <v>0</v>
      </c>
      <c r="J95" s="141">
        <f t="shared" si="25"/>
        <v>0</v>
      </c>
      <c r="K95" s="141">
        <f t="shared" si="25"/>
        <v>0</v>
      </c>
      <c r="L95" s="51">
        <v>0</v>
      </c>
      <c r="M95" s="3"/>
      <c r="N95" s="28"/>
    </row>
    <row r="96" spans="1:14" ht="18" customHeight="1">
      <c r="A96" s="39" t="s">
        <v>30</v>
      </c>
      <c r="B96" s="27">
        <v>4110</v>
      </c>
      <c r="C96" s="27">
        <v>580</v>
      </c>
      <c r="D96" s="136">
        <f>D97+D98+D99</f>
        <v>0</v>
      </c>
      <c r="E96" s="136">
        <f aca="true" t="shared" si="26" ref="E96:K96">E97+E98+E99</f>
        <v>0</v>
      </c>
      <c r="F96" s="136">
        <f t="shared" si="26"/>
        <v>0</v>
      </c>
      <c r="G96" s="136">
        <f t="shared" si="26"/>
        <v>0</v>
      </c>
      <c r="H96" s="136">
        <f t="shared" si="26"/>
        <v>0</v>
      </c>
      <c r="I96" s="136">
        <f t="shared" si="26"/>
        <v>0</v>
      </c>
      <c r="J96" s="136">
        <f t="shared" si="26"/>
        <v>0</v>
      </c>
      <c r="K96" s="136">
        <f t="shared" si="26"/>
        <v>0</v>
      </c>
      <c r="L96" s="51">
        <v>0</v>
      </c>
      <c r="M96" s="3"/>
      <c r="N96" s="66"/>
    </row>
    <row r="97" spans="1:14" ht="28.5" customHeight="1">
      <c r="A97" s="40" t="s">
        <v>31</v>
      </c>
      <c r="B97" s="25">
        <v>4111</v>
      </c>
      <c r="C97" s="25">
        <v>590</v>
      </c>
      <c r="D97" s="134">
        <v>0</v>
      </c>
      <c r="E97" s="134"/>
      <c r="F97" s="134">
        <v>0</v>
      </c>
      <c r="G97" s="134">
        <v>0</v>
      </c>
      <c r="H97" s="134">
        <v>0</v>
      </c>
      <c r="I97" s="134">
        <v>0</v>
      </c>
      <c r="J97" s="134">
        <v>0</v>
      </c>
      <c r="K97" s="134">
        <v>0</v>
      </c>
      <c r="L97" s="51">
        <v>0</v>
      </c>
      <c r="M97" s="3"/>
      <c r="N97" s="72"/>
    </row>
    <row r="98" spans="1:14" ht="30.75" customHeight="1">
      <c r="A98" s="40" t="s">
        <v>32</v>
      </c>
      <c r="B98" s="25">
        <v>4112</v>
      </c>
      <c r="C98" s="27">
        <v>600</v>
      </c>
      <c r="D98" s="136">
        <v>0</v>
      </c>
      <c r="E98" s="136"/>
      <c r="F98" s="136">
        <v>0</v>
      </c>
      <c r="G98" s="136">
        <v>0</v>
      </c>
      <c r="H98" s="136">
        <v>0</v>
      </c>
      <c r="I98" s="136">
        <v>0</v>
      </c>
      <c r="J98" s="136">
        <v>0</v>
      </c>
      <c r="K98" s="136">
        <v>0</v>
      </c>
      <c r="L98" s="93"/>
      <c r="M98" s="3"/>
      <c r="N98" s="72"/>
    </row>
    <row r="99" spans="1:14" ht="18.75" customHeight="1">
      <c r="A99" s="40" t="s">
        <v>33</v>
      </c>
      <c r="B99" s="25">
        <v>4113</v>
      </c>
      <c r="C99" s="25">
        <v>610</v>
      </c>
      <c r="D99" s="134">
        <v>0</v>
      </c>
      <c r="E99" s="134"/>
      <c r="F99" s="134">
        <v>0</v>
      </c>
      <c r="G99" s="134">
        <v>0</v>
      </c>
      <c r="H99" s="134">
        <v>0</v>
      </c>
      <c r="I99" s="134">
        <v>0</v>
      </c>
      <c r="J99" s="134">
        <v>0</v>
      </c>
      <c r="K99" s="134">
        <v>0</v>
      </c>
      <c r="L99" s="93"/>
      <c r="M99" s="3"/>
      <c r="N99" s="72"/>
    </row>
    <row r="100" spans="1:14" ht="18" customHeight="1" hidden="1">
      <c r="A100" s="120" t="s">
        <v>86</v>
      </c>
      <c r="B100" s="107">
        <v>4120</v>
      </c>
      <c r="C100" s="25">
        <v>600</v>
      </c>
      <c r="D100" s="134">
        <v>0</v>
      </c>
      <c r="E100" s="134"/>
      <c r="F100" s="134">
        <v>0</v>
      </c>
      <c r="G100" s="134">
        <v>0</v>
      </c>
      <c r="H100" s="134">
        <v>0</v>
      </c>
      <c r="I100" s="134">
        <v>0</v>
      </c>
      <c r="J100" s="134">
        <v>0</v>
      </c>
      <c r="K100" s="134">
        <v>0</v>
      </c>
      <c r="L100" s="93"/>
      <c r="M100" s="3"/>
      <c r="N100" s="72"/>
    </row>
    <row r="101" spans="1:14" ht="13.5" customHeight="1" hidden="1">
      <c r="A101" s="125" t="s">
        <v>34</v>
      </c>
      <c r="B101" s="114">
        <v>4121</v>
      </c>
      <c r="C101" s="25">
        <v>610</v>
      </c>
      <c r="D101" s="136">
        <v>0</v>
      </c>
      <c r="E101" s="136"/>
      <c r="F101" s="136">
        <v>0</v>
      </c>
      <c r="G101" s="136">
        <v>0</v>
      </c>
      <c r="H101" s="136">
        <v>0</v>
      </c>
      <c r="I101" s="136">
        <v>0</v>
      </c>
      <c r="J101" s="136">
        <v>0</v>
      </c>
      <c r="K101" s="136">
        <v>0</v>
      </c>
      <c r="L101" s="93"/>
      <c r="M101" s="3"/>
      <c r="N101" s="72"/>
    </row>
    <row r="102" spans="1:14" ht="17.25" customHeight="1" hidden="1">
      <c r="A102" s="125" t="s">
        <v>87</v>
      </c>
      <c r="B102" s="114">
        <v>4122</v>
      </c>
      <c r="C102" s="107"/>
      <c r="D102" s="141">
        <v>0</v>
      </c>
      <c r="E102" s="141"/>
      <c r="F102" s="141">
        <v>0</v>
      </c>
      <c r="G102" s="141">
        <v>0</v>
      </c>
      <c r="H102" s="141">
        <v>0</v>
      </c>
      <c r="I102" s="141">
        <v>0</v>
      </c>
      <c r="J102" s="141">
        <v>0</v>
      </c>
      <c r="K102" s="141">
        <v>0</v>
      </c>
      <c r="L102" s="93"/>
      <c r="M102" s="3"/>
      <c r="N102" s="72"/>
    </row>
    <row r="103" spans="1:14" s="10" customFormat="1" ht="18" customHeight="1" hidden="1" thickBot="1">
      <c r="A103" s="125" t="s">
        <v>36</v>
      </c>
      <c r="B103" s="114">
        <v>4123</v>
      </c>
      <c r="C103" s="114"/>
      <c r="D103" s="143">
        <f aca="true" t="shared" si="27" ref="D103:D111">SUM(D105:D107)</f>
        <v>0</v>
      </c>
      <c r="E103" s="143"/>
      <c r="F103" s="143">
        <v>0</v>
      </c>
      <c r="G103" s="143">
        <f>SUM(G105:G107)</f>
        <v>0</v>
      </c>
      <c r="H103" s="143">
        <f>SUM(H105:H107)</f>
        <v>0</v>
      </c>
      <c r="I103" s="143">
        <f>SUM(I105:I107)</f>
        <v>0</v>
      </c>
      <c r="J103" s="143">
        <f>SUM(J105:J107)</f>
        <v>0</v>
      </c>
      <c r="K103" s="152">
        <f>SUM(K105:K107)</f>
        <v>0</v>
      </c>
      <c r="L103" s="63">
        <f>SUM(L104:L106)</f>
        <v>0</v>
      </c>
      <c r="M103" s="9"/>
      <c r="N103" s="72"/>
    </row>
    <row r="104" spans="1:14" ht="15.75" customHeight="1">
      <c r="A104" s="124" t="s">
        <v>37</v>
      </c>
      <c r="B104" s="105">
        <v>4200</v>
      </c>
      <c r="C104" s="105">
        <v>620</v>
      </c>
      <c r="D104" s="131">
        <f>D105</f>
        <v>0</v>
      </c>
      <c r="E104" s="131">
        <f aca="true" t="shared" si="28" ref="E104:K104">E105</f>
        <v>570768</v>
      </c>
      <c r="F104" s="131">
        <f t="shared" si="28"/>
        <v>0</v>
      </c>
      <c r="G104" s="131">
        <f t="shared" si="28"/>
        <v>0</v>
      </c>
      <c r="H104" s="131">
        <f t="shared" si="28"/>
        <v>0</v>
      </c>
      <c r="I104" s="131">
        <f t="shared" si="28"/>
        <v>0</v>
      </c>
      <c r="J104" s="131">
        <f t="shared" si="28"/>
        <v>0</v>
      </c>
      <c r="K104" s="131">
        <f t="shared" si="28"/>
        <v>0</v>
      </c>
      <c r="L104" s="7"/>
      <c r="M104" s="3"/>
      <c r="N104" s="72"/>
    </row>
    <row r="105" spans="1:14" ht="17.25" customHeight="1">
      <c r="A105" s="86" t="s">
        <v>38</v>
      </c>
      <c r="B105" s="27">
        <v>4210</v>
      </c>
      <c r="C105" s="27">
        <v>630</v>
      </c>
      <c r="D105" s="143">
        <f t="shared" si="27"/>
        <v>0</v>
      </c>
      <c r="E105" s="131">
        <v>570768</v>
      </c>
      <c r="F105" s="131">
        <v>0</v>
      </c>
      <c r="G105" s="131">
        <v>0</v>
      </c>
      <c r="H105" s="131">
        <v>0</v>
      </c>
      <c r="I105" s="131">
        <v>0</v>
      </c>
      <c r="J105" s="131">
        <v>0</v>
      </c>
      <c r="K105" s="131">
        <v>0</v>
      </c>
      <c r="L105" s="3"/>
      <c r="M105" s="3"/>
      <c r="N105" s="72"/>
    </row>
    <row r="106" spans="1:14" ht="18" customHeight="1" hidden="1">
      <c r="A106" s="126" t="s">
        <v>39</v>
      </c>
      <c r="B106" s="27">
        <v>4220</v>
      </c>
      <c r="C106" s="114"/>
      <c r="D106" s="143">
        <f t="shared" si="27"/>
        <v>0</v>
      </c>
      <c r="E106" s="153"/>
      <c r="F106" s="153"/>
      <c r="G106" s="153"/>
      <c r="H106" s="153"/>
      <c r="I106" s="153"/>
      <c r="J106" s="153"/>
      <c r="K106" s="153"/>
      <c r="L106" s="3"/>
      <c r="M106" s="3"/>
      <c r="N106" s="72"/>
    </row>
    <row r="107" spans="1:14" s="1" customFormat="1" ht="18.75" customHeight="1" hidden="1">
      <c r="A107" s="181"/>
      <c r="B107" s="114"/>
      <c r="C107" s="186"/>
      <c r="D107" s="143">
        <f t="shared" si="27"/>
        <v>0</v>
      </c>
      <c r="E107" s="154">
        <f aca="true" t="shared" si="29" ref="E107:K107">SUM(E108:E109)</f>
        <v>0</v>
      </c>
      <c r="F107" s="154">
        <f t="shared" si="29"/>
        <v>0</v>
      </c>
      <c r="G107" s="154">
        <f t="shared" si="29"/>
        <v>0</v>
      </c>
      <c r="H107" s="154">
        <f t="shared" si="29"/>
        <v>0</v>
      </c>
      <c r="I107" s="154">
        <f t="shared" si="29"/>
        <v>0</v>
      </c>
      <c r="J107" s="154">
        <f t="shared" si="29"/>
        <v>0</v>
      </c>
      <c r="K107" s="154">
        <f t="shared" si="29"/>
        <v>0</v>
      </c>
      <c r="L107" s="12"/>
      <c r="M107" s="12"/>
      <c r="N107" s="72"/>
    </row>
    <row r="108" spans="1:14" s="10" customFormat="1" ht="15" customHeight="1" hidden="1">
      <c r="A108" s="37"/>
      <c r="B108" s="82"/>
      <c r="C108" s="27"/>
      <c r="D108" s="143">
        <f t="shared" si="27"/>
        <v>0</v>
      </c>
      <c r="E108" s="155"/>
      <c r="F108" s="155"/>
      <c r="G108" s="155"/>
      <c r="H108" s="155"/>
      <c r="I108" s="155"/>
      <c r="J108" s="155"/>
      <c r="K108" s="155"/>
      <c r="L108" s="9"/>
      <c r="M108" s="9"/>
      <c r="N108" s="73"/>
    </row>
    <row r="109" spans="1:14" s="10" customFormat="1" ht="12" customHeight="1" hidden="1">
      <c r="A109" s="21"/>
      <c r="B109" s="81"/>
      <c r="C109" s="114"/>
      <c r="D109" s="143">
        <f t="shared" si="27"/>
        <v>0</v>
      </c>
      <c r="E109" s="155"/>
      <c r="F109" s="155"/>
      <c r="G109" s="155"/>
      <c r="H109" s="155"/>
      <c r="I109" s="155"/>
      <c r="J109" s="155"/>
      <c r="K109" s="155"/>
      <c r="L109" s="9"/>
      <c r="M109" s="9"/>
      <c r="N109" s="75"/>
    </row>
    <row r="110" spans="1:14" s="15" customFormat="1" ht="15.75" customHeight="1" hidden="1">
      <c r="A110" s="20"/>
      <c r="B110" s="81"/>
      <c r="C110" s="81"/>
      <c r="D110" s="143">
        <f t="shared" si="27"/>
        <v>0</v>
      </c>
      <c r="E110" s="156"/>
      <c r="F110" s="156"/>
      <c r="G110" s="156"/>
      <c r="H110" s="156"/>
      <c r="I110" s="156"/>
      <c r="J110" s="156"/>
      <c r="K110" s="156"/>
      <c r="L110" s="18"/>
      <c r="M110" s="18"/>
      <c r="N110" s="76"/>
    </row>
    <row r="111" spans="1:14" ht="16.5" customHeight="1" hidden="1" thickBot="1">
      <c r="A111" s="22"/>
      <c r="B111" s="16"/>
      <c r="C111" s="81"/>
      <c r="D111" s="143">
        <f t="shared" si="27"/>
        <v>0</v>
      </c>
      <c r="E111" s="189"/>
      <c r="F111" s="190"/>
      <c r="G111" s="191">
        <v>0</v>
      </c>
      <c r="H111" s="191">
        <v>0</v>
      </c>
      <c r="I111" s="191">
        <v>0</v>
      </c>
      <c r="J111" s="191">
        <v>0</v>
      </c>
      <c r="K111" s="191">
        <v>0</v>
      </c>
      <c r="L111" s="18"/>
      <c r="M111" s="18"/>
      <c r="N111" s="72"/>
    </row>
    <row r="112" spans="1:14" ht="17.25" customHeight="1" hidden="1">
      <c r="A112" s="87"/>
      <c r="B112" s="27"/>
      <c r="C112" s="81"/>
      <c r="D112" s="143">
        <f>SUM(D114:D117)</f>
        <v>0</v>
      </c>
      <c r="E112" s="192"/>
      <c r="F112" s="192"/>
      <c r="G112" s="192"/>
      <c r="H112" s="192"/>
      <c r="I112" s="192"/>
      <c r="J112" s="192"/>
      <c r="K112" s="192"/>
      <c r="N112" s="72"/>
    </row>
    <row r="113" spans="1:14" ht="25.5" customHeight="1" hidden="1">
      <c r="A113" s="87"/>
      <c r="B113" s="27"/>
      <c r="C113" s="16"/>
      <c r="D113" s="143">
        <f aca="true" t="shared" si="30" ref="D113:K113">SUM(D115:D120)</f>
        <v>0</v>
      </c>
      <c r="E113" s="143">
        <f t="shared" si="30"/>
        <v>0</v>
      </c>
      <c r="F113" s="143">
        <f t="shared" si="30"/>
        <v>0</v>
      </c>
      <c r="G113" s="143">
        <v>0</v>
      </c>
      <c r="H113" s="143">
        <f t="shared" si="30"/>
        <v>0</v>
      </c>
      <c r="I113" s="143">
        <f t="shared" si="30"/>
        <v>0</v>
      </c>
      <c r="J113" s="143">
        <f t="shared" si="30"/>
        <v>0</v>
      </c>
      <c r="K113" s="143">
        <f t="shared" si="30"/>
        <v>0</v>
      </c>
      <c r="N113" s="72"/>
    </row>
    <row r="114" spans="1:14" ht="16.5" customHeight="1">
      <c r="A114" s="182" t="s">
        <v>45</v>
      </c>
      <c r="B114" s="183">
        <v>5000</v>
      </c>
      <c r="C114" s="27">
        <v>640</v>
      </c>
      <c r="D114" s="131" t="s">
        <v>84</v>
      </c>
      <c r="E114" s="131"/>
      <c r="F114" s="171">
        <v>17400602.38</v>
      </c>
      <c r="G114" s="131" t="s">
        <v>84</v>
      </c>
      <c r="H114" s="131" t="s">
        <v>84</v>
      </c>
      <c r="I114" s="131" t="s">
        <v>84</v>
      </c>
      <c r="J114" s="131" t="s">
        <v>84</v>
      </c>
      <c r="K114" s="131" t="s">
        <v>84</v>
      </c>
      <c r="N114" s="72"/>
    </row>
    <row r="115" spans="1:14" ht="17.25" customHeight="1">
      <c r="A115" s="85" t="s">
        <v>81</v>
      </c>
      <c r="B115" s="25">
        <v>9000</v>
      </c>
      <c r="C115" s="27">
        <v>650</v>
      </c>
      <c r="D115" s="192">
        <v>0</v>
      </c>
      <c r="E115" s="192">
        <v>0</v>
      </c>
      <c r="F115" s="192">
        <v>0</v>
      </c>
      <c r="G115" s="192">
        <v>0</v>
      </c>
      <c r="H115" s="192">
        <v>0</v>
      </c>
      <c r="I115" s="192">
        <v>0</v>
      </c>
      <c r="J115" s="192">
        <v>0</v>
      </c>
      <c r="K115" s="192">
        <v>0</v>
      </c>
      <c r="N115" s="74"/>
    </row>
    <row r="116" spans="1:14" ht="15">
      <c r="A116" s="28"/>
      <c r="B116" s="66"/>
      <c r="C116" s="227"/>
      <c r="D116" s="24"/>
      <c r="E116" s="24"/>
      <c r="F116" s="24"/>
      <c r="G116" s="24"/>
      <c r="H116" s="24"/>
      <c r="I116" s="24"/>
      <c r="J116" s="24"/>
      <c r="K116" s="24"/>
      <c r="N116" s="74"/>
    </row>
    <row r="117" spans="1:14" ht="12.75" customHeight="1">
      <c r="A117" s="130" t="s">
        <v>97</v>
      </c>
      <c r="C117" s="188"/>
      <c r="N117" s="3"/>
    </row>
    <row r="118" spans="1:14" ht="12.75" customHeight="1">
      <c r="A118" s="130"/>
      <c r="N118" s="3"/>
    </row>
    <row r="119" spans="1:14" ht="12.75" customHeight="1">
      <c r="A119" s="130"/>
      <c r="N119" s="3"/>
    </row>
    <row r="120" spans="1:9" ht="15.75">
      <c r="A120" s="30" t="s">
        <v>110</v>
      </c>
      <c r="B120" s="48"/>
      <c r="C120" s="48"/>
      <c r="D120" s="31"/>
      <c r="E120" s="31"/>
      <c r="F120" s="31"/>
      <c r="G120" s="48"/>
      <c r="H120" s="48" t="s">
        <v>82</v>
      </c>
      <c r="I120" s="48"/>
    </row>
    <row r="121" spans="1:13" ht="15">
      <c r="A121" s="31"/>
      <c r="B121" s="254" t="s">
        <v>40</v>
      </c>
      <c r="C121" s="254"/>
      <c r="D121" s="31"/>
      <c r="E121" s="31"/>
      <c r="F121" s="31"/>
      <c r="G121" s="254" t="s">
        <v>101</v>
      </c>
      <c r="H121" s="254"/>
      <c r="I121" s="254"/>
      <c r="J121" s="255"/>
      <c r="K121" s="255"/>
      <c r="L121" s="255"/>
      <c r="M121" s="255"/>
    </row>
    <row r="122" spans="1:9" ht="15">
      <c r="A122" s="31"/>
      <c r="B122" s="31"/>
      <c r="C122" s="31"/>
      <c r="D122" s="31"/>
      <c r="E122" s="31"/>
      <c r="F122" s="31"/>
      <c r="G122" s="31"/>
      <c r="H122" s="31"/>
      <c r="I122" s="31"/>
    </row>
    <row r="123" spans="1:9" ht="15.75">
      <c r="A123" s="30" t="s">
        <v>69</v>
      </c>
      <c r="B123" s="48"/>
      <c r="C123" s="48"/>
      <c r="D123" s="31"/>
      <c r="E123" s="31"/>
      <c r="F123" s="31"/>
      <c r="G123" s="48"/>
      <c r="H123" s="48" t="s">
        <v>105</v>
      </c>
      <c r="I123" s="48"/>
    </row>
    <row r="124" spans="1:13" ht="15">
      <c r="A124" s="31"/>
      <c r="B124" s="254" t="s">
        <v>40</v>
      </c>
      <c r="C124" s="254"/>
      <c r="D124" s="31"/>
      <c r="E124" s="31"/>
      <c r="F124" s="31"/>
      <c r="G124" s="254" t="s">
        <v>102</v>
      </c>
      <c r="H124" s="254"/>
      <c r="I124" s="254"/>
      <c r="J124" s="255"/>
      <c r="K124" s="255"/>
      <c r="L124" s="255"/>
      <c r="M124" s="255"/>
    </row>
    <row r="126" ht="12.75">
      <c r="A126" t="s">
        <v>194</v>
      </c>
    </row>
    <row r="129" ht="12.75">
      <c r="A129" s="223"/>
    </row>
  </sheetData>
  <sheetProtection/>
  <mergeCells count="33">
    <mergeCell ref="B124:C124"/>
    <mergeCell ref="G124:I124"/>
    <mergeCell ref="J124:M124"/>
    <mergeCell ref="B121:C121"/>
    <mergeCell ref="G121:I121"/>
    <mergeCell ref="J121:M121"/>
    <mergeCell ref="F21:F22"/>
    <mergeCell ref="B21:B22"/>
    <mergeCell ref="C21:C22"/>
    <mergeCell ref="D21:D22"/>
    <mergeCell ref="H2:L4"/>
    <mergeCell ref="A16:I16"/>
    <mergeCell ref="A21:A22"/>
    <mergeCell ref="H21:H22"/>
    <mergeCell ref="A12:I12"/>
    <mergeCell ref="A8:K8"/>
    <mergeCell ref="N32:N33"/>
    <mergeCell ref="L21:L22"/>
    <mergeCell ref="K21:K22"/>
    <mergeCell ref="J21:J22"/>
    <mergeCell ref="A15:I15"/>
    <mergeCell ref="F17:I17"/>
    <mergeCell ref="A17:D17"/>
    <mergeCell ref="I21:I22"/>
    <mergeCell ref="E21:E22"/>
    <mergeCell ref="G21:G22"/>
    <mergeCell ref="O6:P6"/>
    <mergeCell ref="M7:O9"/>
    <mergeCell ref="M6:N6"/>
    <mergeCell ref="I1:K1"/>
    <mergeCell ref="A3:D4"/>
    <mergeCell ref="A7:K7"/>
    <mergeCell ref="A6:K6"/>
  </mergeCells>
  <printOptions horizontalCentered="1"/>
  <pageMargins left="0.5905511811023623" right="0.1968503937007874" top="0.5118110236220472" bottom="0.1968503937007874" header="0.31496062992125984" footer="0.15748031496062992"/>
  <pageSetup horizontalDpi="300" verticalDpi="300" orientation="landscape" paperSize="9" scale="65" r:id="rId1"/>
  <rowBreaks count="2" manualBreakCount="2">
    <brk id="53" max="255" man="1"/>
    <brk id="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29"/>
  <sheetViews>
    <sheetView view="pageBreakPreview" zoomScale="105" zoomScaleSheetLayoutView="105" zoomScalePageLayoutView="0" workbookViewId="0" topLeftCell="A1">
      <selection activeCell="A126" sqref="A126"/>
    </sheetView>
  </sheetViews>
  <sheetFormatPr defaultColWidth="9.00390625" defaultRowHeight="12.75"/>
  <cols>
    <col min="1" max="1" width="55.25390625" style="0" customWidth="1"/>
    <col min="2" max="2" width="15.625" style="0" customWidth="1"/>
    <col min="3" max="3" width="8.875" style="0" customWidth="1"/>
    <col min="4" max="4" width="18.125" style="0" customWidth="1"/>
    <col min="5" max="5" width="13.375" style="0" hidden="1" customWidth="1"/>
    <col min="6" max="6" width="18.25390625" style="0" customWidth="1"/>
    <col min="7" max="7" width="12.375" style="0" customWidth="1"/>
    <col min="8" max="9" width="18.375" style="0" customWidth="1"/>
    <col min="10" max="10" width="1.12109375" style="0" hidden="1" customWidth="1"/>
    <col min="11" max="11" width="16.125" style="0" customWidth="1"/>
    <col min="12" max="12" width="0.12890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253" t="s">
        <v>142</v>
      </c>
      <c r="J1" s="253"/>
      <c r="K1" s="253"/>
      <c r="L1" s="1"/>
      <c r="M1" s="1"/>
    </row>
    <row r="2" spans="7:15" ht="12.75" customHeight="1">
      <c r="G2" s="5"/>
      <c r="H2" s="251" t="s">
        <v>166</v>
      </c>
      <c r="I2" s="251"/>
      <c r="J2" s="251"/>
      <c r="K2" s="251"/>
      <c r="L2" s="251"/>
      <c r="M2" s="5"/>
      <c r="N2" s="2"/>
      <c r="O2" s="2"/>
    </row>
    <row r="3" spans="1:15" ht="12.75">
      <c r="A3" s="251"/>
      <c r="B3" s="251"/>
      <c r="C3" s="251"/>
      <c r="D3" s="251"/>
      <c r="F3" s="5"/>
      <c r="G3" s="5"/>
      <c r="H3" s="251"/>
      <c r="I3" s="251"/>
      <c r="J3" s="251"/>
      <c r="K3" s="251"/>
      <c r="L3" s="251"/>
      <c r="M3" s="5"/>
      <c r="N3" s="2"/>
      <c r="O3" s="2"/>
    </row>
    <row r="4" spans="1:13" ht="45.75" customHeight="1">
      <c r="A4" s="251"/>
      <c r="B4" s="251"/>
      <c r="C4" s="251"/>
      <c r="D4" s="251"/>
      <c r="F4" s="5"/>
      <c r="G4" s="5"/>
      <c r="H4" s="251"/>
      <c r="I4" s="251"/>
      <c r="J4" s="251"/>
      <c r="K4" s="251"/>
      <c r="L4" s="251"/>
      <c r="M4" s="5"/>
    </row>
    <row r="5" spans="6:13" ht="14.25" customHeight="1">
      <c r="F5" s="5"/>
      <c r="G5" s="5"/>
      <c r="H5" s="5"/>
      <c r="I5" s="5"/>
      <c r="J5" s="5"/>
      <c r="K5" s="19"/>
      <c r="L5" s="5"/>
      <c r="M5" s="5"/>
    </row>
    <row r="6" spans="1:11" ht="15.75">
      <c r="A6" s="252" t="s">
        <v>0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</row>
    <row r="7" spans="1:11" ht="15.75">
      <c r="A7" s="256" t="s">
        <v>137</v>
      </c>
      <c r="B7" s="261"/>
      <c r="C7" s="261"/>
      <c r="D7" s="261"/>
      <c r="E7" s="261"/>
      <c r="F7" s="261"/>
      <c r="G7" s="261"/>
      <c r="H7" s="261"/>
      <c r="I7" s="261"/>
      <c r="J7" s="261"/>
      <c r="K7" s="261"/>
    </row>
    <row r="8" spans="1:11" ht="15.75">
      <c r="A8" s="247" t="s">
        <v>192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</row>
    <row r="9" spans="9:11" ht="12.75">
      <c r="I9" s="98"/>
      <c r="K9" s="6" t="s">
        <v>4</v>
      </c>
    </row>
    <row r="10" spans="1:11" ht="12.75">
      <c r="A10" s="225" t="s">
        <v>174</v>
      </c>
      <c r="B10" s="230"/>
      <c r="C10" s="230"/>
      <c r="D10" s="230"/>
      <c r="E10" s="230"/>
      <c r="F10" s="230"/>
      <c r="G10" s="230"/>
      <c r="H10" s="230"/>
      <c r="I10" t="s">
        <v>1</v>
      </c>
      <c r="K10" s="46" t="s">
        <v>67</v>
      </c>
    </row>
    <row r="11" spans="1:11" ht="12.75">
      <c r="A11" s="225" t="s">
        <v>175</v>
      </c>
      <c r="B11" s="231"/>
      <c r="C11" s="231"/>
      <c r="D11" s="231"/>
      <c r="E11" s="231"/>
      <c r="F11" s="231"/>
      <c r="G11" s="231"/>
      <c r="H11" s="231"/>
      <c r="I11" t="s">
        <v>2</v>
      </c>
      <c r="K11" s="47">
        <v>3510136600</v>
      </c>
    </row>
    <row r="12" spans="1:11" ht="12.75" customHeight="1" hidden="1">
      <c r="A12" s="241" t="s">
        <v>68</v>
      </c>
      <c r="B12" s="241"/>
      <c r="C12" s="241"/>
      <c r="D12" s="241"/>
      <c r="E12" s="241"/>
      <c r="F12" s="241"/>
      <c r="G12" s="241"/>
      <c r="H12" s="241"/>
      <c r="I12" s="241"/>
      <c r="J12" t="s">
        <v>3</v>
      </c>
      <c r="K12" s="47"/>
    </row>
    <row r="13" spans="1:11" ht="12.75">
      <c r="A13" s="129" t="s">
        <v>161</v>
      </c>
      <c r="B13" s="129"/>
      <c r="C13" s="129"/>
      <c r="D13" s="232"/>
      <c r="E13" s="232"/>
      <c r="F13" s="232"/>
      <c r="G13" s="232"/>
      <c r="H13" s="232"/>
      <c r="I13" t="s">
        <v>91</v>
      </c>
      <c r="K13" s="47">
        <v>420</v>
      </c>
    </row>
    <row r="14" spans="1:11" ht="12.75">
      <c r="A14" s="263" t="s">
        <v>162</v>
      </c>
      <c r="B14" s="263"/>
      <c r="C14" s="263"/>
      <c r="D14" s="263"/>
      <c r="E14" s="263"/>
      <c r="F14" s="263"/>
      <c r="G14" s="263"/>
      <c r="H14" s="263"/>
      <c r="I14" s="263"/>
      <c r="K14" s="3"/>
    </row>
    <row r="15" spans="1:11" ht="12.75">
      <c r="A15" s="225" t="s">
        <v>164</v>
      </c>
      <c r="B15" s="225"/>
      <c r="C15" s="225"/>
      <c r="D15" s="230"/>
      <c r="E15" s="230"/>
      <c r="F15" s="230"/>
      <c r="G15" s="230"/>
      <c r="H15" s="230"/>
      <c r="I15" s="225"/>
      <c r="K15" s="3"/>
    </row>
    <row r="16" spans="1:9" ht="12.75">
      <c r="A16" s="263" t="s">
        <v>176</v>
      </c>
      <c r="B16" s="263"/>
      <c r="C16" s="263"/>
      <c r="D16" s="263"/>
      <c r="E16" s="263"/>
      <c r="F16" s="263"/>
      <c r="G16" s="263"/>
      <c r="H16" s="263"/>
      <c r="I16" s="263"/>
    </row>
    <row r="17" spans="1:13" ht="43.5" customHeight="1">
      <c r="A17" s="246" t="s">
        <v>138</v>
      </c>
      <c r="B17" s="246"/>
      <c r="C17" s="246"/>
      <c r="D17" s="246"/>
      <c r="E17" s="225"/>
      <c r="F17" s="264" t="s">
        <v>180</v>
      </c>
      <c r="G17" s="264"/>
      <c r="H17" s="264"/>
      <c r="I17" s="264"/>
      <c r="M17" s="3"/>
    </row>
    <row r="18" spans="1:13" ht="12.75">
      <c r="A18" s="4" t="s">
        <v>193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57" t="s">
        <v>5</v>
      </c>
      <c r="B21" s="244" t="s">
        <v>92</v>
      </c>
      <c r="C21" s="244" t="s">
        <v>6</v>
      </c>
      <c r="D21" s="244" t="s">
        <v>93</v>
      </c>
      <c r="E21" s="244" t="s">
        <v>7</v>
      </c>
      <c r="F21" s="244" t="s">
        <v>98</v>
      </c>
      <c r="G21" s="244" t="s">
        <v>94</v>
      </c>
      <c r="H21" s="244" t="s">
        <v>95</v>
      </c>
      <c r="I21" s="244" t="s">
        <v>106</v>
      </c>
      <c r="J21" s="244" t="s">
        <v>107</v>
      </c>
      <c r="K21" s="242" t="s">
        <v>96</v>
      </c>
      <c r="L21" s="259" t="s">
        <v>70</v>
      </c>
    </row>
    <row r="22" spans="1:12" ht="62.25" customHeight="1" thickBot="1">
      <c r="A22" s="258"/>
      <c r="B22" s="245"/>
      <c r="C22" s="245"/>
      <c r="D22" s="245"/>
      <c r="E22" s="245"/>
      <c r="F22" s="245"/>
      <c r="G22" s="245"/>
      <c r="H22" s="245"/>
      <c r="I22" s="245"/>
      <c r="J22" s="245"/>
      <c r="K22" s="243"/>
      <c r="L22" s="260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31">
        <f>D25+D66+D95+D104</f>
        <v>1765896</v>
      </c>
      <c r="E24" s="131">
        <f aca="true" t="shared" si="0" ref="E24:K24">E25+E66+E95+E104</f>
        <v>0</v>
      </c>
      <c r="F24" s="131">
        <f>F27+F30+F33+F34+F44+F114</f>
        <v>1765896</v>
      </c>
      <c r="G24" s="131">
        <f t="shared" si="0"/>
        <v>0</v>
      </c>
      <c r="H24" s="131">
        <f t="shared" si="0"/>
        <v>1752130.27</v>
      </c>
      <c r="I24" s="131">
        <f t="shared" si="0"/>
        <v>1752130.27</v>
      </c>
      <c r="J24" s="131">
        <f t="shared" si="0"/>
        <v>0</v>
      </c>
      <c r="K24" s="131">
        <f t="shared" si="0"/>
        <v>0</v>
      </c>
      <c r="L24" s="53" t="e">
        <f>L25+L63</f>
        <v>#REF!</v>
      </c>
      <c r="M24" s="3"/>
      <c r="N24" s="3"/>
    </row>
    <row r="25" spans="1:14" ht="27" customHeight="1">
      <c r="A25" s="187" t="s">
        <v>133</v>
      </c>
      <c r="B25" s="29">
        <v>2000</v>
      </c>
      <c r="C25" s="106" t="s">
        <v>47</v>
      </c>
      <c r="D25" s="131">
        <f>D26+D31+D54+D57+D61+D65</f>
        <v>1765896</v>
      </c>
      <c r="E25" s="131">
        <f aca="true" t="shared" si="1" ref="E25:K25">E26+E31+E54+E57+E61+E65</f>
        <v>0</v>
      </c>
      <c r="F25" s="131">
        <v>0</v>
      </c>
      <c r="G25" s="131">
        <f t="shared" si="1"/>
        <v>0</v>
      </c>
      <c r="H25" s="131">
        <f t="shared" si="1"/>
        <v>1752130.27</v>
      </c>
      <c r="I25" s="131">
        <f t="shared" si="1"/>
        <v>1752130.27</v>
      </c>
      <c r="J25" s="131">
        <f t="shared" si="1"/>
        <v>0</v>
      </c>
      <c r="K25" s="131">
        <f t="shared" si="1"/>
        <v>0</v>
      </c>
      <c r="L25" s="53" t="e">
        <f>L26+L55</f>
        <v>#REF!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1765896</v>
      </c>
      <c r="E26" s="131">
        <f aca="true" t="shared" si="2" ref="E26:K26">E27+E30</f>
        <v>0</v>
      </c>
      <c r="F26" s="131">
        <v>0</v>
      </c>
      <c r="G26" s="131">
        <f t="shared" si="2"/>
        <v>0</v>
      </c>
      <c r="H26" s="131">
        <f t="shared" si="2"/>
        <v>1752130.27</v>
      </c>
      <c r="I26" s="131">
        <f t="shared" si="2"/>
        <v>1752130.27</v>
      </c>
      <c r="J26" s="131">
        <f t="shared" si="2"/>
        <v>0</v>
      </c>
      <c r="K26" s="131">
        <f t="shared" si="2"/>
        <v>0</v>
      </c>
      <c r="L26" s="54" t="e">
        <f>L27+L30+L31+L37+L38+L39+L46</f>
        <v>#REF!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1468734</v>
      </c>
      <c r="E27" s="132">
        <f aca="true" t="shared" si="3" ref="E27:K27">E28+E29</f>
        <v>0</v>
      </c>
      <c r="F27" s="132">
        <v>1468734</v>
      </c>
      <c r="G27" s="132">
        <f t="shared" si="3"/>
        <v>0</v>
      </c>
      <c r="H27" s="132">
        <f t="shared" si="3"/>
        <v>1459798.14</v>
      </c>
      <c r="I27" s="132">
        <f t="shared" si="3"/>
        <v>1459798.14</v>
      </c>
      <c r="J27" s="132">
        <f t="shared" si="3"/>
        <v>0</v>
      </c>
      <c r="K27" s="132">
        <f t="shared" si="3"/>
        <v>0</v>
      </c>
      <c r="L27" s="55">
        <v>0</v>
      </c>
      <c r="M27" s="9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34">
        <v>1468734</v>
      </c>
      <c r="E28" s="134"/>
      <c r="F28" s="134">
        <v>0</v>
      </c>
      <c r="G28" s="134">
        <v>0</v>
      </c>
      <c r="H28" s="134">
        <v>1459798.14</v>
      </c>
      <c r="I28" s="134">
        <v>1459798.14</v>
      </c>
      <c r="J28" s="134"/>
      <c r="K28" s="134">
        <f>H28-I28</f>
        <v>0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6">
        <v>297162</v>
      </c>
      <c r="E30" s="136"/>
      <c r="F30" s="136">
        <v>297162</v>
      </c>
      <c r="G30" s="136">
        <v>0</v>
      </c>
      <c r="H30" s="136">
        <v>292332.13</v>
      </c>
      <c r="I30" s="136">
        <v>292332.13</v>
      </c>
      <c r="J30" s="136"/>
      <c r="K30" s="140">
        <f>H30-I30</f>
        <v>0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D32+D33+D34+D35+D42+D43+D44+D51</f>
        <v>0</v>
      </c>
      <c r="E31" s="131">
        <f aca="true" t="shared" si="4" ref="E31:K31">E32+E33+E34+E35+E42+E43+E44+E51</f>
        <v>0</v>
      </c>
      <c r="F31" s="131">
        <f t="shared" si="4"/>
        <v>0</v>
      </c>
      <c r="G31" s="131">
        <f t="shared" si="4"/>
        <v>0</v>
      </c>
      <c r="H31" s="131">
        <f t="shared" si="4"/>
        <v>0</v>
      </c>
      <c r="I31" s="131">
        <f t="shared" si="4"/>
        <v>0</v>
      </c>
      <c r="J31" s="131">
        <f t="shared" si="4"/>
        <v>0</v>
      </c>
      <c r="K31" s="131">
        <f t="shared" si="4"/>
        <v>0</v>
      </c>
      <c r="L31" s="55" t="e">
        <f>SUM(L32:L36,#REF!)</f>
        <v>#REF!</v>
      </c>
      <c r="M31" s="9"/>
      <c r="N31" s="9"/>
    </row>
    <row r="32" spans="1:14" ht="15" customHeight="1">
      <c r="A32" s="179" t="s">
        <v>9</v>
      </c>
      <c r="B32" s="107">
        <v>2210</v>
      </c>
      <c r="C32" s="108" t="s">
        <v>54</v>
      </c>
      <c r="D32" s="136">
        <v>0</v>
      </c>
      <c r="E32" s="136"/>
      <c r="F32" s="136">
        <v>0</v>
      </c>
      <c r="G32" s="136">
        <v>0</v>
      </c>
      <c r="H32" s="136">
        <v>0</v>
      </c>
      <c r="I32" s="136">
        <v>0</v>
      </c>
      <c r="J32" s="136">
        <v>0</v>
      </c>
      <c r="K32" s="136">
        <f>H32-I32</f>
        <v>0</v>
      </c>
      <c r="L32" s="56">
        <v>0</v>
      </c>
      <c r="M32" s="3"/>
      <c r="N32" s="3"/>
    </row>
    <row r="33" spans="1:14" ht="14.25" customHeight="1">
      <c r="A33" s="112" t="s">
        <v>10</v>
      </c>
      <c r="B33" s="107">
        <v>2220</v>
      </c>
      <c r="C33" s="108" t="s">
        <v>55</v>
      </c>
      <c r="D33" s="136">
        <v>0</v>
      </c>
      <c r="E33" s="136"/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f>H33-I33</f>
        <v>0</v>
      </c>
      <c r="L33" s="56">
        <v>0</v>
      </c>
      <c r="M33" s="3"/>
      <c r="N33" s="3"/>
    </row>
    <row r="34" spans="1:14" ht="15" customHeight="1">
      <c r="A34" s="112" t="s">
        <v>58</v>
      </c>
      <c r="B34" s="107">
        <v>2230</v>
      </c>
      <c r="C34" s="108" t="s">
        <v>56</v>
      </c>
      <c r="D34" s="136">
        <v>0</v>
      </c>
      <c r="E34" s="136"/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f>H34-I34</f>
        <v>0</v>
      </c>
      <c r="L34" s="56">
        <v>0</v>
      </c>
      <c r="M34" s="3"/>
      <c r="N34" s="3"/>
    </row>
    <row r="35" spans="1:14" ht="14.25" customHeight="1">
      <c r="A35" s="112" t="s">
        <v>85</v>
      </c>
      <c r="B35" s="107">
        <v>2240</v>
      </c>
      <c r="C35" s="108" t="s">
        <v>57</v>
      </c>
      <c r="D35" s="136"/>
      <c r="E35" s="136"/>
      <c r="F35" s="136">
        <v>0</v>
      </c>
      <c r="G35" s="136">
        <v>0</v>
      </c>
      <c r="H35" s="136"/>
      <c r="I35" s="136"/>
      <c r="J35" s="136"/>
      <c r="K35" s="136">
        <f>H35-I35</f>
        <v>0</v>
      </c>
      <c r="L35" s="56">
        <v>0</v>
      </c>
      <c r="M35" s="3"/>
      <c r="N35" s="3"/>
    </row>
    <row r="36" spans="1:14" ht="15" hidden="1">
      <c r="A36" s="44"/>
      <c r="B36" s="25"/>
      <c r="C36" s="26"/>
      <c r="D36" s="136">
        <v>0</v>
      </c>
      <c r="E36" s="136"/>
      <c r="F36" s="136">
        <v>0</v>
      </c>
      <c r="G36" s="136">
        <v>0</v>
      </c>
      <c r="H36" s="136">
        <v>0</v>
      </c>
      <c r="I36" s="136">
        <v>0</v>
      </c>
      <c r="J36" s="136">
        <v>0</v>
      </c>
      <c r="K36" s="136">
        <f>H36-I36</f>
        <v>0</v>
      </c>
      <c r="L36" s="56">
        <v>0</v>
      </c>
      <c r="M36" s="3"/>
      <c r="N36" s="3"/>
    </row>
    <row r="37" spans="1:14" s="10" customFormat="1" ht="15" hidden="1">
      <c r="A37" s="41" t="s">
        <v>76</v>
      </c>
      <c r="B37" s="25">
        <v>1136</v>
      </c>
      <c r="C37" s="26"/>
      <c r="D37" s="136">
        <v>0</v>
      </c>
      <c r="E37" s="136"/>
      <c r="F37" s="136">
        <v>0</v>
      </c>
      <c r="G37" s="136">
        <v>0</v>
      </c>
      <c r="H37" s="136">
        <v>0</v>
      </c>
      <c r="I37" s="136">
        <v>0</v>
      </c>
      <c r="J37" s="136">
        <v>0</v>
      </c>
      <c r="K37" s="136">
        <v>0</v>
      </c>
      <c r="L37" s="57">
        <v>0</v>
      </c>
      <c r="M37" s="9"/>
      <c r="N37" s="9"/>
    </row>
    <row r="38" spans="1:14" s="10" customFormat="1" ht="28.5" hidden="1">
      <c r="A38" s="44" t="s">
        <v>11</v>
      </c>
      <c r="B38" s="25">
        <v>1137</v>
      </c>
      <c r="C38" s="25"/>
      <c r="D38" s="136">
        <v>0</v>
      </c>
      <c r="E38" s="136"/>
      <c r="F38" s="136">
        <v>0</v>
      </c>
      <c r="G38" s="136">
        <v>0</v>
      </c>
      <c r="H38" s="136">
        <v>0</v>
      </c>
      <c r="I38" s="136">
        <v>0</v>
      </c>
      <c r="J38" s="136">
        <v>0</v>
      </c>
      <c r="K38" s="136">
        <v>0</v>
      </c>
      <c r="L38" s="51">
        <v>0</v>
      </c>
      <c r="M38" s="9"/>
      <c r="N38" s="9"/>
    </row>
    <row r="39" spans="1:14" s="10" customFormat="1" ht="14.25" customHeight="1" hidden="1">
      <c r="A39" s="41" t="s">
        <v>25</v>
      </c>
      <c r="B39" s="25">
        <v>1138</v>
      </c>
      <c r="C39" s="25"/>
      <c r="D39" s="132">
        <f aca="true" t="shared" si="5" ref="D39:L39">SUM(D40:D45)</f>
        <v>0</v>
      </c>
      <c r="E39" s="132">
        <f t="shared" si="5"/>
        <v>0</v>
      </c>
      <c r="F39" s="132">
        <v>0</v>
      </c>
      <c r="G39" s="132">
        <f t="shared" si="5"/>
        <v>0</v>
      </c>
      <c r="H39" s="132">
        <f t="shared" si="5"/>
        <v>0</v>
      </c>
      <c r="I39" s="132">
        <f t="shared" si="5"/>
        <v>0</v>
      </c>
      <c r="J39" s="132">
        <f t="shared" si="5"/>
        <v>0</v>
      </c>
      <c r="K39" s="132">
        <f t="shared" si="5"/>
        <v>0</v>
      </c>
      <c r="L39" s="55">
        <f t="shared" si="5"/>
        <v>0</v>
      </c>
      <c r="M39" s="9"/>
      <c r="N39" s="9"/>
    </row>
    <row r="40" spans="1:14" ht="16.5" customHeight="1" hidden="1">
      <c r="A40" s="41" t="s">
        <v>12</v>
      </c>
      <c r="B40" s="25">
        <v>1139</v>
      </c>
      <c r="C40" s="25"/>
      <c r="D40" s="136">
        <v>0</v>
      </c>
      <c r="E40" s="136"/>
      <c r="F40" s="136">
        <v>0</v>
      </c>
      <c r="G40" s="136">
        <v>0</v>
      </c>
      <c r="H40" s="136">
        <v>0</v>
      </c>
      <c r="I40" s="136">
        <v>0</v>
      </c>
      <c r="J40" s="136">
        <v>0</v>
      </c>
      <c r="K40" s="136">
        <v>0</v>
      </c>
      <c r="L40" s="56">
        <v>0</v>
      </c>
      <c r="M40" s="3"/>
      <c r="N40" s="3"/>
    </row>
    <row r="41" spans="1:14" ht="18" customHeight="1" hidden="1">
      <c r="A41" s="35">
        <v>1</v>
      </c>
      <c r="B41" s="36">
        <v>2</v>
      </c>
      <c r="C41" s="36"/>
      <c r="D41" s="136">
        <v>0</v>
      </c>
      <c r="E41" s="136"/>
      <c r="F41" s="136">
        <v>0</v>
      </c>
      <c r="G41" s="136">
        <v>0</v>
      </c>
      <c r="H41" s="136">
        <v>0</v>
      </c>
      <c r="I41" s="136">
        <v>0</v>
      </c>
      <c r="J41" s="136">
        <v>0</v>
      </c>
      <c r="K41" s="136">
        <v>0</v>
      </c>
      <c r="L41" s="56">
        <v>0</v>
      </c>
      <c r="M41" s="3"/>
      <c r="N41" s="3"/>
    </row>
    <row r="42" spans="1:14" ht="15.75" customHeight="1">
      <c r="A42" s="112" t="s">
        <v>13</v>
      </c>
      <c r="B42" s="107">
        <v>2250</v>
      </c>
      <c r="C42" s="107">
        <v>130</v>
      </c>
      <c r="D42" s="136">
        <v>0</v>
      </c>
      <c r="E42" s="136"/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56">
        <v>0</v>
      </c>
      <c r="M42" s="3"/>
      <c r="N42" s="3"/>
    </row>
    <row r="43" spans="1:14" ht="17.25" customHeight="1">
      <c r="A43" s="43" t="s">
        <v>117</v>
      </c>
      <c r="B43" s="27">
        <v>2260</v>
      </c>
      <c r="C43" s="27">
        <v>140</v>
      </c>
      <c r="D43" s="136">
        <v>0</v>
      </c>
      <c r="E43" s="136"/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v>0</v>
      </c>
      <c r="L43" s="56">
        <v>0</v>
      </c>
      <c r="M43" s="3"/>
      <c r="N43" s="3"/>
    </row>
    <row r="44" spans="1:14" ht="18" customHeight="1">
      <c r="A44" s="42" t="s">
        <v>14</v>
      </c>
      <c r="B44" s="107">
        <v>2270</v>
      </c>
      <c r="C44" s="107">
        <v>150</v>
      </c>
      <c r="D44" s="136">
        <f>D45+D46+D47+D48+D49</f>
        <v>0</v>
      </c>
      <c r="E44" s="136">
        <f aca="true" t="shared" si="6" ref="E44:K44">E45+E46+E47+E48+E49</f>
        <v>0</v>
      </c>
      <c r="F44" s="136">
        <f t="shared" si="6"/>
        <v>0</v>
      </c>
      <c r="G44" s="136">
        <f t="shared" si="6"/>
        <v>0</v>
      </c>
      <c r="H44" s="136">
        <f t="shared" si="6"/>
        <v>0</v>
      </c>
      <c r="I44" s="136">
        <f t="shared" si="6"/>
        <v>0</v>
      </c>
      <c r="J44" s="136">
        <f t="shared" si="6"/>
        <v>0</v>
      </c>
      <c r="K44" s="136">
        <f t="shared" si="6"/>
        <v>0</v>
      </c>
      <c r="L44" s="56">
        <v>0</v>
      </c>
      <c r="M44" s="3"/>
      <c r="N44" s="3"/>
    </row>
    <row r="45" spans="1:14" ht="18.75" customHeight="1">
      <c r="A45" s="41" t="s">
        <v>15</v>
      </c>
      <c r="B45" s="25">
        <v>2271</v>
      </c>
      <c r="C45" s="25">
        <v>160</v>
      </c>
      <c r="D45" s="134">
        <v>0</v>
      </c>
      <c r="E45" s="134"/>
      <c r="F45" s="134">
        <v>0</v>
      </c>
      <c r="G45" s="134">
        <v>0</v>
      </c>
      <c r="H45" s="134">
        <v>0</v>
      </c>
      <c r="I45" s="134">
        <v>0</v>
      </c>
      <c r="J45" s="134">
        <v>0</v>
      </c>
      <c r="K45" s="134">
        <v>0</v>
      </c>
      <c r="L45" s="56">
        <v>0</v>
      </c>
      <c r="M45" s="3"/>
      <c r="N45" s="3"/>
    </row>
    <row r="46" spans="1:14" s="10" customFormat="1" ht="18" customHeight="1">
      <c r="A46" s="41" t="s">
        <v>16</v>
      </c>
      <c r="B46" s="25">
        <v>2272</v>
      </c>
      <c r="C46" s="25">
        <v>170</v>
      </c>
      <c r="D46" s="136">
        <v>0</v>
      </c>
      <c r="E46" s="136">
        <v>0</v>
      </c>
      <c r="F46" s="136">
        <v>0</v>
      </c>
      <c r="G46" s="136">
        <v>0</v>
      </c>
      <c r="H46" s="136">
        <v>0</v>
      </c>
      <c r="I46" s="136">
        <v>0</v>
      </c>
      <c r="J46" s="136">
        <v>0</v>
      </c>
      <c r="K46" s="136">
        <v>0</v>
      </c>
      <c r="L46" s="57">
        <v>0</v>
      </c>
      <c r="M46" s="9"/>
      <c r="N46" s="9"/>
    </row>
    <row r="47" spans="1:14" s="24" customFormat="1" ht="15">
      <c r="A47" s="41" t="s">
        <v>17</v>
      </c>
      <c r="B47" s="25">
        <v>2273</v>
      </c>
      <c r="C47" s="25">
        <v>180</v>
      </c>
      <c r="D47" s="134">
        <v>0</v>
      </c>
      <c r="E47" s="134"/>
      <c r="F47" s="134">
        <v>0</v>
      </c>
      <c r="G47" s="134">
        <v>0</v>
      </c>
      <c r="H47" s="134">
        <v>0</v>
      </c>
      <c r="I47" s="134">
        <v>0</v>
      </c>
      <c r="J47" s="134">
        <v>0</v>
      </c>
      <c r="K47" s="134">
        <v>0</v>
      </c>
      <c r="L47" s="56">
        <v>0</v>
      </c>
      <c r="M47" s="23"/>
      <c r="N47" s="23"/>
    </row>
    <row r="48" spans="1:14" s="24" customFormat="1" ht="16.5" customHeight="1">
      <c r="A48" s="41" t="s">
        <v>19</v>
      </c>
      <c r="B48" s="25">
        <v>2274</v>
      </c>
      <c r="C48" s="25">
        <v>190</v>
      </c>
      <c r="D48" s="134">
        <v>0</v>
      </c>
      <c r="E48" s="134"/>
      <c r="F48" s="134">
        <v>0</v>
      </c>
      <c r="G48" s="134">
        <v>0</v>
      </c>
      <c r="H48" s="134">
        <v>0</v>
      </c>
      <c r="I48" s="134">
        <v>0</v>
      </c>
      <c r="J48" s="134">
        <v>0</v>
      </c>
      <c r="K48" s="134">
        <v>0</v>
      </c>
      <c r="L48" s="56">
        <v>0</v>
      </c>
      <c r="M48" s="23"/>
      <c r="N48" s="23"/>
    </row>
    <row r="49" spans="1:14" ht="15.75" customHeight="1">
      <c r="A49" s="41" t="s">
        <v>18</v>
      </c>
      <c r="B49" s="25">
        <v>2275</v>
      </c>
      <c r="C49" s="25">
        <v>200</v>
      </c>
      <c r="D49" s="141">
        <v>0</v>
      </c>
      <c r="E49" s="141"/>
      <c r="F49" s="141">
        <v>0</v>
      </c>
      <c r="G49" s="141">
        <v>0</v>
      </c>
      <c r="H49" s="141">
        <v>0</v>
      </c>
      <c r="I49" s="141">
        <v>0</v>
      </c>
      <c r="J49" s="141">
        <v>0</v>
      </c>
      <c r="K49" s="141">
        <v>0</v>
      </c>
      <c r="L49" s="56">
        <v>0</v>
      </c>
      <c r="M49" s="3"/>
      <c r="N49" s="3"/>
    </row>
    <row r="50" spans="1:14" ht="15.75" customHeight="1">
      <c r="A50" s="41" t="s">
        <v>141</v>
      </c>
      <c r="B50" s="25">
        <v>2276</v>
      </c>
      <c r="C50" s="25">
        <v>210</v>
      </c>
      <c r="D50" s="141">
        <v>0</v>
      </c>
      <c r="E50" s="141"/>
      <c r="F50" s="141"/>
      <c r="G50" s="141"/>
      <c r="H50" s="141"/>
      <c r="I50" s="141"/>
      <c r="J50" s="141"/>
      <c r="K50" s="141"/>
      <c r="L50" s="56"/>
      <c r="M50" s="3"/>
      <c r="N50" s="3"/>
    </row>
    <row r="51" spans="1:14" ht="28.5" customHeight="1">
      <c r="A51" s="43" t="s">
        <v>118</v>
      </c>
      <c r="B51" s="107">
        <v>2280</v>
      </c>
      <c r="C51" s="107">
        <v>220</v>
      </c>
      <c r="D51" s="136">
        <f>D52+D53</f>
        <v>0</v>
      </c>
      <c r="E51" s="136">
        <f aca="true" t="shared" si="7" ref="E51:K51">E52+E53</f>
        <v>0</v>
      </c>
      <c r="F51" s="136">
        <f t="shared" si="7"/>
        <v>0</v>
      </c>
      <c r="G51" s="136">
        <f t="shared" si="7"/>
        <v>0</v>
      </c>
      <c r="H51" s="136">
        <f t="shared" si="7"/>
        <v>0</v>
      </c>
      <c r="I51" s="136">
        <f t="shared" si="7"/>
        <v>0</v>
      </c>
      <c r="J51" s="136">
        <f t="shared" si="7"/>
        <v>0</v>
      </c>
      <c r="K51" s="136">
        <f t="shared" si="7"/>
        <v>0</v>
      </c>
      <c r="L51" s="56"/>
      <c r="M51" s="3"/>
      <c r="N51" s="3"/>
    </row>
    <row r="52" spans="1:14" ht="30.75" customHeight="1">
      <c r="A52" s="44" t="s">
        <v>59</v>
      </c>
      <c r="B52" s="25">
        <v>2281</v>
      </c>
      <c r="C52" s="25">
        <v>230</v>
      </c>
      <c r="D52" s="140">
        <v>0</v>
      </c>
      <c r="E52" s="140"/>
      <c r="F52" s="140"/>
      <c r="G52" s="140"/>
      <c r="H52" s="140"/>
      <c r="I52" s="140"/>
      <c r="J52" s="140"/>
      <c r="K52" s="140">
        <f>H52-I52</f>
        <v>0</v>
      </c>
      <c r="L52" s="56"/>
      <c r="M52" s="3"/>
      <c r="N52" s="3"/>
    </row>
    <row r="53" spans="1:14" ht="33" customHeight="1">
      <c r="A53" s="44" t="s">
        <v>100</v>
      </c>
      <c r="B53" s="25">
        <v>2282</v>
      </c>
      <c r="C53" s="25">
        <v>240</v>
      </c>
      <c r="D53" s="140">
        <v>0</v>
      </c>
      <c r="E53" s="140"/>
      <c r="F53" s="140"/>
      <c r="G53" s="140"/>
      <c r="H53" s="140"/>
      <c r="I53" s="140"/>
      <c r="J53" s="140"/>
      <c r="K53" s="140">
        <f>H53-I53</f>
        <v>0</v>
      </c>
      <c r="L53" s="56"/>
      <c r="M53" s="3"/>
      <c r="N53" s="3"/>
    </row>
    <row r="54" spans="1:14" ht="15.75" customHeight="1">
      <c r="A54" s="115" t="s">
        <v>119</v>
      </c>
      <c r="B54" s="105">
        <v>2400</v>
      </c>
      <c r="C54" s="105">
        <v>250</v>
      </c>
      <c r="D54" s="141">
        <f>D55+D56</f>
        <v>0</v>
      </c>
      <c r="E54" s="141">
        <f aca="true" t="shared" si="8" ref="E54:K54">E55+E56</f>
        <v>0</v>
      </c>
      <c r="F54" s="141">
        <f t="shared" si="8"/>
        <v>0</v>
      </c>
      <c r="G54" s="141">
        <f t="shared" si="8"/>
        <v>0</v>
      </c>
      <c r="H54" s="141">
        <f t="shared" si="8"/>
        <v>0</v>
      </c>
      <c r="I54" s="141">
        <f t="shared" si="8"/>
        <v>0</v>
      </c>
      <c r="J54" s="141">
        <f t="shared" si="8"/>
        <v>0</v>
      </c>
      <c r="K54" s="141">
        <f t="shared" si="8"/>
        <v>0</v>
      </c>
      <c r="L54" s="56"/>
      <c r="M54" s="3"/>
      <c r="N54" s="3"/>
    </row>
    <row r="55" spans="1:14" s="10" customFormat="1" ht="15" customHeight="1">
      <c r="A55" s="116" t="s">
        <v>120</v>
      </c>
      <c r="B55" s="107">
        <v>2410</v>
      </c>
      <c r="C55" s="107">
        <v>260</v>
      </c>
      <c r="D55" s="136">
        <f aca="true" t="shared" si="9" ref="D55:J55">D58</f>
        <v>0</v>
      </c>
      <c r="E55" s="136">
        <f t="shared" si="9"/>
        <v>0</v>
      </c>
      <c r="F55" s="136">
        <v>0</v>
      </c>
      <c r="G55" s="136">
        <f t="shared" si="9"/>
        <v>0</v>
      </c>
      <c r="H55" s="136">
        <f t="shared" si="9"/>
        <v>0</v>
      </c>
      <c r="I55" s="136">
        <f t="shared" si="9"/>
        <v>0</v>
      </c>
      <c r="J55" s="136">
        <f t="shared" si="9"/>
        <v>0</v>
      </c>
      <c r="K55" s="136">
        <v>0</v>
      </c>
      <c r="L55" s="57">
        <f>L58</f>
        <v>0</v>
      </c>
      <c r="M55" s="9"/>
      <c r="N55" s="9"/>
    </row>
    <row r="56" spans="1:14" s="10" customFormat="1" ht="15">
      <c r="A56" s="116" t="s">
        <v>121</v>
      </c>
      <c r="B56" s="107">
        <v>2420</v>
      </c>
      <c r="C56" s="107">
        <v>270</v>
      </c>
      <c r="D56" s="136">
        <v>0</v>
      </c>
      <c r="E56" s="136">
        <v>0</v>
      </c>
      <c r="F56" s="136">
        <v>0</v>
      </c>
      <c r="G56" s="136">
        <v>0</v>
      </c>
      <c r="H56" s="136">
        <v>0</v>
      </c>
      <c r="I56" s="136">
        <v>0</v>
      </c>
      <c r="J56" s="136">
        <v>0</v>
      </c>
      <c r="K56" s="136">
        <v>0</v>
      </c>
      <c r="L56" s="56">
        <v>0</v>
      </c>
      <c r="M56" s="9"/>
      <c r="N56" s="9"/>
    </row>
    <row r="57" spans="1:14" s="10" customFormat="1" ht="15.75">
      <c r="A57" s="115" t="s">
        <v>122</v>
      </c>
      <c r="B57" s="105">
        <v>2600</v>
      </c>
      <c r="C57" s="105">
        <v>280</v>
      </c>
      <c r="D57" s="141">
        <f>D58+D59+D60</f>
        <v>0</v>
      </c>
      <c r="E57" s="141">
        <f aca="true" t="shared" si="10" ref="E57:K57">E58+E59+E60</f>
        <v>0</v>
      </c>
      <c r="F57" s="141">
        <f t="shared" si="10"/>
        <v>0</v>
      </c>
      <c r="G57" s="141">
        <f t="shared" si="10"/>
        <v>0</v>
      </c>
      <c r="H57" s="141">
        <f t="shared" si="10"/>
        <v>0</v>
      </c>
      <c r="I57" s="141">
        <f t="shared" si="10"/>
        <v>0</v>
      </c>
      <c r="J57" s="141">
        <f t="shared" si="10"/>
        <v>0</v>
      </c>
      <c r="K57" s="141">
        <f t="shared" si="10"/>
        <v>0</v>
      </c>
      <c r="L57" s="56">
        <v>0</v>
      </c>
      <c r="M57" s="9"/>
      <c r="N57" s="9"/>
    </row>
    <row r="58" spans="1:14" s="10" customFormat="1" ht="30" customHeight="1">
      <c r="A58" s="116" t="s">
        <v>134</v>
      </c>
      <c r="B58" s="107">
        <v>2610</v>
      </c>
      <c r="C58" s="107">
        <v>290</v>
      </c>
      <c r="D58" s="132">
        <v>0</v>
      </c>
      <c r="E58" s="132">
        <f aca="true" t="shared" si="11" ref="E58:L58">SUM(E59:E61)</f>
        <v>0</v>
      </c>
      <c r="F58" s="132">
        <v>0</v>
      </c>
      <c r="G58" s="132">
        <f t="shared" si="11"/>
        <v>0</v>
      </c>
      <c r="H58" s="132">
        <f t="shared" si="11"/>
        <v>0</v>
      </c>
      <c r="I58" s="132">
        <f t="shared" si="11"/>
        <v>0</v>
      </c>
      <c r="J58" s="132">
        <f t="shared" si="11"/>
        <v>0</v>
      </c>
      <c r="K58" s="132">
        <f t="shared" si="11"/>
        <v>0</v>
      </c>
      <c r="L58" s="55">
        <f t="shared" si="11"/>
        <v>0</v>
      </c>
      <c r="M58" s="9"/>
      <c r="N58" s="9"/>
    </row>
    <row r="59" spans="1:14" ht="29.25" customHeight="1">
      <c r="A59" s="116" t="s">
        <v>26</v>
      </c>
      <c r="B59" s="107">
        <v>2620</v>
      </c>
      <c r="C59" s="107">
        <v>300</v>
      </c>
      <c r="D59" s="139">
        <v>0</v>
      </c>
      <c r="E59" s="139">
        <v>0</v>
      </c>
      <c r="F59" s="139">
        <v>0</v>
      </c>
      <c r="G59" s="139">
        <v>0</v>
      </c>
      <c r="H59" s="139">
        <v>0</v>
      </c>
      <c r="I59" s="139">
        <v>0</v>
      </c>
      <c r="J59" s="139">
        <v>0</v>
      </c>
      <c r="K59" s="139">
        <v>0</v>
      </c>
      <c r="L59" s="56">
        <v>0</v>
      </c>
      <c r="M59" s="3"/>
      <c r="N59" s="3"/>
    </row>
    <row r="60" spans="1:14" ht="27" customHeight="1">
      <c r="A60" s="116" t="s">
        <v>123</v>
      </c>
      <c r="B60" s="107">
        <v>2630</v>
      </c>
      <c r="C60" s="107">
        <v>310</v>
      </c>
      <c r="D60" s="139">
        <v>0</v>
      </c>
      <c r="E60" s="139">
        <v>0</v>
      </c>
      <c r="F60" s="139">
        <v>0</v>
      </c>
      <c r="G60" s="139">
        <v>0</v>
      </c>
      <c r="H60" s="139">
        <v>0</v>
      </c>
      <c r="I60" s="139">
        <v>0</v>
      </c>
      <c r="J60" s="139">
        <v>0</v>
      </c>
      <c r="K60" s="139">
        <v>0</v>
      </c>
      <c r="L60" s="56">
        <v>0</v>
      </c>
      <c r="M60" s="3"/>
      <c r="N60" s="3"/>
    </row>
    <row r="61" spans="1:14" ht="19.5" customHeight="1">
      <c r="A61" s="109" t="s">
        <v>124</v>
      </c>
      <c r="B61" s="105">
        <v>2700</v>
      </c>
      <c r="C61" s="105">
        <v>320</v>
      </c>
      <c r="D61" s="141">
        <f>D62+D63+D64</f>
        <v>0</v>
      </c>
      <c r="E61" s="141">
        <f aca="true" t="shared" si="12" ref="E61:K61">E62+E63+E64</f>
        <v>0</v>
      </c>
      <c r="F61" s="141">
        <f t="shared" si="12"/>
        <v>0</v>
      </c>
      <c r="G61" s="141">
        <f t="shared" si="12"/>
        <v>0</v>
      </c>
      <c r="H61" s="141">
        <f t="shared" si="12"/>
        <v>0</v>
      </c>
      <c r="I61" s="141">
        <f t="shared" si="12"/>
        <v>0</v>
      </c>
      <c r="J61" s="141">
        <f t="shared" si="12"/>
        <v>0</v>
      </c>
      <c r="K61" s="141">
        <f t="shared" si="12"/>
        <v>0</v>
      </c>
      <c r="L61" s="56">
        <v>0</v>
      </c>
      <c r="M61" s="3"/>
      <c r="N61" s="3"/>
    </row>
    <row r="62" spans="1:14" s="10" customFormat="1" ht="17.25" customHeight="1">
      <c r="A62" s="112" t="s">
        <v>20</v>
      </c>
      <c r="B62" s="107">
        <v>2710</v>
      </c>
      <c r="C62" s="107">
        <v>330</v>
      </c>
      <c r="D62" s="136">
        <v>0</v>
      </c>
      <c r="E62" s="136"/>
      <c r="F62" s="136">
        <v>0</v>
      </c>
      <c r="G62" s="136">
        <v>0</v>
      </c>
      <c r="H62" s="136">
        <v>0</v>
      </c>
      <c r="I62" s="136">
        <v>0</v>
      </c>
      <c r="J62" s="136">
        <v>0</v>
      </c>
      <c r="K62" s="136">
        <v>0</v>
      </c>
      <c r="L62" s="56">
        <v>0</v>
      </c>
      <c r="M62" s="9"/>
      <c r="N62" s="9"/>
    </row>
    <row r="63" spans="1:14" s="1" customFormat="1" ht="15" customHeight="1">
      <c r="A63" s="112" t="s">
        <v>41</v>
      </c>
      <c r="B63" s="107">
        <v>2720</v>
      </c>
      <c r="C63" s="107">
        <v>340</v>
      </c>
      <c r="D63" s="151">
        <f aca="true" t="shared" si="13" ref="D63:L63">SUM(D64,D76,D77)</f>
        <v>0</v>
      </c>
      <c r="E63" s="151">
        <f t="shared" si="13"/>
        <v>0</v>
      </c>
      <c r="F63" s="151">
        <f t="shared" si="13"/>
        <v>0</v>
      </c>
      <c r="G63" s="151">
        <f t="shared" si="13"/>
        <v>0</v>
      </c>
      <c r="H63" s="151">
        <f t="shared" si="13"/>
        <v>0</v>
      </c>
      <c r="I63" s="151">
        <f t="shared" si="13"/>
        <v>0</v>
      </c>
      <c r="J63" s="151">
        <f t="shared" si="13"/>
        <v>0</v>
      </c>
      <c r="K63" s="151">
        <f t="shared" si="13"/>
        <v>0</v>
      </c>
      <c r="L63" s="58">
        <f t="shared" si="13"/>
        <v>0</v>
      </c>
      <c r="M63" s="12"/>
      <c r="N63" s="12"/>
    </row>
    <row r="64" spans="1:14" s="1" customFormat="1" ht="14.25" customHeight="1">
      <c r="A64" s="112" t="s">
        <v>125</v>
      </c>
      <c r="B64" s="107">
        <v>2730</v>
      </c>
      <c r="C64" s="107">
        <v>350</v>
      </c>
      <c r="D64" s="151">
        <f aca="true" t="shared" si="14" ref="D64:L64">SUM(D65:D66,D71)</f>
        <v>0</v>
      </c>
      <c r="E64" s="151">
        <f t="shared" si="14"/>
        <v>0</v>
      </c>
      <c r="F64" s="151">
        <f t="shared" si="14"/>
        <v>0</v>
      </c>
      <c r="G64" s="151">
        <f t="shared" si="14"/>
        <v>0</v>
      </c>
      <c r="H64" s="151">
        <f t="shared" si="14"/>
        <v>0</v>
      </c>
      <c r="I64" s="151">
        <f t="shared" si="14"/>
        <v>0</v>
      </c>
      <c r="J64" s="151">
        <f t="shared" si="14"/>
        <v>0</v>
      </c>
      <c r="K64" s="151">
        <f t="shared" si="14"/>
        <v>0</v>
      </c>
      <c r="L64" s="58">
        <f t="shared" si="14"/>
        <v>0</v>
      </c>
      <c r="M64" s="12"/>
      <c r="N64" s="12"/>
    </row>
    <row r="65" spans="1:14" s="10" customFormat="1" ht="17.25" customHeight="1">
      <c r="A65" s="109" t="s">
        <v>126</v>
      </c>
      <c r="B65" s="105">
        <v>2800</v>
      </c>
      <c r="C65" s="105">
        <v>360</v>
      </c>
      <c r="D65" s="141">
        <v>0</v>
      </c>
      <c r="E65" s="141"/>
      <c r="F65" s="141">
        <v>0</v>
      </c>
      <c r="G65" s="141">
        <v>0</v>
      </c>
      <c r="H65" s="141">
        <v>0</v>
      </c>
      <c r="I65" s="141">
        <v>0</v>
      </c>
      <c r="J65" s="141">
        <v>0</v>
      </c>
      <c r="K65" s="141">
        <v>0</v>
      </c>
      <c r="L65" s="51">
        <v>0</v>
      </c>
      <c r="M65" s="9"/>
      <c r="N65" s="9"/>
    </row>
    <row r="66" spans="1:14" s="10" customFormat="1" ht="15.75" customHeight="1">
      <c r="A66" s="118" t="s">
        <v>21</v>
      </c>
      <c r="B66" s="29">
        <v>3000</v>
      </c>
      <c r="C66" s="29">
        <v>370</v>
      </c>
      <c r="D66" s="131">
        <f>D67+D90</f>
        <v>0</v>
      </c>
      <c r="E66" s="131">
        <f aca="true" t="shared" si="15" ref="E66:K66">E67+E90</f>
        <v>0</v>
      </c>
      <c r="F66" s="131">
        <f t="shared" si="15"/>
        <v>0</v>
      </c>
      <c r="G66" s="131">
        <f t="shared" si="15"/>
        <v>0</v>
      </c>
      <c r="H66" s="131">
        <f t="shared" si="15"/>
        <v>0</v>
      </c>
      <c r="I66" s="131">
        <f t="shared" si="15"/>
        <v>0</v>
      </c>
      <c r="J66" s="131">
        <f t="shared" si="15"/>
        <v>0</v>
      </c>
      <c r="K66" s="131">
        <f t="shared" si="15"/>
        <v>0</v>
      </c>
      <c r="L66" s="59">
        <f>SUM(L67:L69)</f>
        <v>0</v>
      </c>
      <c r="M66" s="9"/>
      <c r="N66" s="9"/>
    </row>
    <row r="67" spans="1:14" ht="13.5" customHeight="1">
      <c r="A67" s="45" t="s">
        <v>22</v>
      </c>
      <c r="B67" s="29">
        <v>3100</v>
      </c>
      <c r="C67" s="29">
        <v>380</v>
      </c>
      <c r="D67" s="141">
        <f>D68+D69+D74+D78+D88+D89</f>
        <v>0</v>
      </c>
      <c r="E67" s="141">
        <f aca="true" t="shared" si="16" ref="E67:K67">E68+E69+E74+E78+E88+E89</f>
        <v>0</v>
      </c>
      <c r="F67" s="141">
        <f t="shared" si="16"/>
        <v>0</v>
      </c>
      <c r="G67" s="141">
        <f t="shared" si="16"/>
        <v>0</v>
      </c>
      <c r="H67" s="141">
        <f t="shared" si="16"/>
        <v>0</v>
      </c>
      <c r="I67" s="141">
        <f t="shared" si="16"/>
        <v>0</v>
      </c>
      <c r="J67" s="141">
        <f t="shared" si="16"/>
        <v>0</v>
      </c>
      <c r="K67" s="141">
        <f t="shared" si="16"/>
        <v>0</v>
      </c>
      <c r="L67" s="51">
        <v>0</v>
      </c>
      <c r="M67" s="3"/>
      <c r="N67" s="3"/>
    </row>
    <row r="68" spans="1:14" ht="28.5" customHeight="1">
      <c r="A68" s="116" t="s">
        <v>23</v>
      </c>
      <c r="B68" s="107">
        <v>3110</v>
      </c>
      <c r="C68" s="107">
        <v>390</v>
      </c>
      <c r="D68" s="136">
        <v>0</v>
      </c>
      <c r="E68" s="136"/>
      <c r="F68" s="136">
        <v>0</v>
      </c>
      <c r="G68" s="136">
        <v>0</v>
      </c>
      <c r="H68" s="136">
        <v>0</v>
      </c>
      <c r="I68" s="136">
        <v>0</v>
      </c>
      <c r="J68" s="136">
        <v>0</v>
      </c>
      <c r="K68" s="136">
        <v>0</v>
      </c>
      <c r="L68" s="51">
        <v>0</v>
      </c>
      <c r="M68" s="3"/>
      <c r="N68" s="3"/>
    </row>
    <row r="69" spans="1:14" ht="15" customHeight="1" thickBot="1">
      <c r="A69" s="112" t="s">
        <v>24</v>
      </c>
      <c r="B69" s="107">
        <v>3120</v>
      </c>
      <c r="C69" s="107">
        <v>400</v>
      </c>
      <c r="D69" s="136">
        <v>0</v>
      </c>
      <c r="E69" s="136"/>
      <c r="F69" s="136">
        <v>0</v>
      </c>
      <c r="G69" s="136">
        <v>0</v>
      </c>
      <c r="H69" s="136">
        <v>0</v>
      </c>
      <c r="I69" s="136">
        <v>0</v>
      </c>
      <c r="J69" s="136">
        <v>0</v>
      </c>
      <c r="K69" s="136">
        <v>0</v>
      </c>
      <c r="L69" s="51">
        <v>0</v>
      </c>
      <c r="M69" s="3"/>
      <c r="N69" s="3"/>
    </row>
    <row r="70" spans="1:14" ht="15" customHeight="1" thickTop="1">
      <c r="A70" s="117" t="s">
        <v>127</v>
      </c>
      <c r="B70" s="114">
        <v>3121</v>
      </c>
      <c r="C70" s="114">
        <v>410</v>
      </c>
      <c r="D70" s="138"/>
      <c r="E70" s="138"/>
      <c r="F70" s="138"/>
      <c r="G70" s="138"/>
      <c r="H70" s="138"/>
      <c r="I70" s="138"/>
      <c r="J70" s="138"/>
      <c r="K70" s="138"/>
      <c r="L70" s="50">
        <v>10</v>
      </c>
      <c r="M70" s="3"/>
      <c r="N70" s="3"/>
    </row>
    <row r="71" spans="1:14" s="10" customFormat="1" ht="15" hidden="1">
      <c r="A71" s="113" t="s">
        <v>27</v>
      </c>
      <c r="B71" s="114">
        <v>2122</v>
      </c>
      <c r="C71" s="114"/>
      <c r="D71" s="132">
        <f aca="true" t="shared" si="17" ref="D71:L71">SUM(D72:D75)</f>
        <v>0</v>
      </c>
      <c r="E71" s="132">
        <f t="shared" si="17"/>
        <v>0</v>
      </c>
      <c r="F71" s="132">
        <f t="shared" si="17"/>
        <v>0</v>
      </c>
      <c r="G71" s="132">
        <f t="shared" si="17"/>
        <v>0</v>
      </c>
      <c r="H71" s="132">
        <f t="shared" si="17"/>
        <v>0</v>
      </c>
      <c r="I71" s="132">
        <f t="shared" si="17"/>
        <v>0</v>
      </c>
      <c r="J71" s="132">
        <f t="shared" si="17"/>
        <v>0</v>
      </c>
      <c r="K71" s="132">
        <f t="shared" si="17"/>
        <v>0</v>
      </c>
      <c r="L71" s="55">
        <f t="shared" si="17"/>
        <v>0</v>
      </c>
      <c r="M71" s="9"/>
      <c r="N71" s="9"/>
    </row>
    <row r="72" spans="1:14" ht="15">
      <c r="A72" s="119" t="s">
        <v>128</v>
      </c>
      <c r="B72" s="114">
        <v>3122</v>
      </c>
      <c r="C72" s="114">
        <v>420</v>
      </c>
      <c r="D72" s="134">
        <v>0</v>
      </c>
      <c r="E72" s="134"/>
      <c r="F72" s="134">
        <v>0</v>
      </c>
      <c r="G72" s="134">
        <v>0</v>
      </c>
      <c r="H72" s="134">
        <v>0</v>
      </c>
      <c r="I72" s="134">
        <v>0</v>
      </c>
      <c r="J72" s="134">
        <v>0</v>
      </c>
      <c r="K72" s="134">
        <v>0</v>
      </c>
      <c r="L72" s="51">
        <v>0</v>
      </c>
      <c r="M72" s="3"/>
      <c r="N72" s="3"/>
    </row>
    <row r="73" spans="1:14" ht="15" hidden="1">
      <c r="A73" s="35"/>
      <c r="B73" s="36"/>
      <c r="C73" s="36"/>
      <c r="D73" s="134">
        <v>0</v>
      </c>
      <c r="E73" s="134"/>
      <c r="F73" s="134">
        <v>0</v>
      </c>
      <c r="G73" s="134">
        <v>0</v>
      </c>
      <c r="H73" s="134">
        <v>0</v>
      </c>
      <c r="I73" s="134">
        <v>0</v>
      </c>
      <c r="J73" s="134">
        <v>0</v>
      </c>
      <c r="K73" s="134">
        <v>0</v>
      </c>
      <c r="L73" s="51">
        <v>0</v>
      </c>
      <c r="M73" s="3"/>
      <c r="N73" s="3"/>
    </row>
    <row r="74" spans="1:14" ht="15" customHeight="1">
      <c r="A74" s="120" t="s">
        <v>77</v>
      </c>
      <c r="B74" s="107">
        <v>3130</v>
      </c>
      <c r="C74" s="107">
        <v>430</v>
      </c>
      <c r="D74" s="136">
        <f>D75+D77</f>
        <v>0</v>
      </c>
      <c r="E74" s="136">
        <f aca="true" t="shared" si="18" ref="E74:K74">E75+E77</f>
        <v>0</v>
      </c>
      <c r="F74" s="136">
        <f t="shared" si="18"/>
        <v>0</v>
      </c>
      <c r="G74" s="136">
        <f t="shared" si="18"/>
        <v>0</v>
      </c>
      <c r="H74" s="136">
        <f t="shared" si="18"/>
        <v>0</v>
      </c>
      <c r="I74" s="136">
        <f t="shared" si="18"/>
        <v>0</v>
      </c>
      <c r="J74" s="136">
        <f t="shared" si="18"/>
        <v>0</v>
      </c>
      <c r="K74" s="136">
        <f t="shared" si="18"/>
        <v>0</v>
      </c>
      <c r="L74" s="56">
        <v>0</v>
      </c>
      <c r="M74" s="3"/>
      <c r="N74" s="3"/>
    </row>
    <row r="75" spans="1:14" ht="14.25" customHeight="1">
      <c r="A75" s="40" t="s">
        <v>129</v>
      </c>
      <c r="B75" s="25">
        <v>3131</v>
      </c>
      <c r="C75" s="25">
        <v>440</v>
      </c>
      <c r="D75" s="134">
        <v>0</v>
      </c>
      <c r="E75" s="134"/>
      <c r="F75" s="134">
        <v>0</v>
      </c>
      <c r="G75" s="134">
        <v>0</v>
      </c>
      <c r="H75" s="134">
        <v>0</v>
      </c>
      <c r="I75" s="134">
        <v>0</v>
      </c>
      <c r="J75" s="134">
        <v>0</v>
      </c>
      <c r="K75" s="134">
        <v>0</v>
      </c>
      <c r="L75" s="51">
        <v>0</v>
      </c>
      <c r="M75" s="3"/>
      <c r="N75" s="3"/>
    </row>
    <row r="76" spans="1:14" ht="15" customHeight="1" hidden="1">
      <c r="A76" s="40" t="s">
        <v>78</v>
      </c>
      <c r="B76" s="25">
        <v>2132</v>
      </c>
      <c r="C76" s="25"/>
      <c r="D76" s="134">
        <v>0</v>
      </c>
      <c r="E76" s="134"/>
      <c r="F76" s="134">
        <v>0</v>
      </c>
      <c r="G76" s="134">
        <v>0</v>
      </c>
      <c r="H76" s="134">
        <v>0</v>
      </c>
      <c r="I76" s="134">
        <v>0</v>
      </c>
      <c r="J76" s="134">
        <v>0</v>
      </c>
      <c r="K76" s="134">
        <v>0</v>
      </c>
      <c r="L76" s="51">
        <v>0</v>
      </c>
      <c r="M76" s="3"/>
      <c r="N76" s="3"/>
    </row>
    <row r="77" spans="1:14" ht="14.25" customHeight="1">
      <c r="A77" s="40" t="s">
        <v>79</v>
      </c>
      <c r="B77" s="25">
        <v>3132</v>
      </c>
      <c r="C77" s="25">
        <v>450</v>
      </c>
      <c r="D77" s="134">
        <v>0</v>
      </c>
      <c r="E77" s="134"/>
      <c r="F77" s="134">
        <v>0</v>
      </c>
      <c r="G77" s="134">
        <v>0</v>
      </c>
      <c r="H77" s="134">
        <v>0</v>
      </c>
      <c r="I77" s="134">
        <v>0</v>
      </c>
      <c r="J77" s="134">
        <v>0</v>
      </c>
      <c r="K77" s="134">
        <v>0</v>
      </c>
      <c r="L77" s="51">
        <v>0</v>
      </c>
      <c r="M77" s="3"/>
      <c r="N77" s="3"/>
    </row>
    <row r="78" spans="1:14" ht="15.75" customHeight="1">
      <c r="A78" s="120" t="s">
        <v>60</v>
      </c>
      <c r="B78" s="107">
        <v>3140</v>
      </c>
      <c r="C78" s="107">
        <v>460</v>
      </c>
      <c r="D78" s="208">
        <f>D79+D81+D87</f>
        <v>0</v>
      </c>
      <c r="E78" s="208">
        <f aca="true" t="shared" si="19" ref="E78:K78">E79+E81+E87</f>
        <v>0</v>
      </c>
      <c r="F78" s="208">
        <f t="shared" si="19"/>
        <v>0</v>
      </c>
      <c r="G78" s="208">
        <f t="shared" si="19"/>
        <v>0</v>
      </c>
      <c r="H78" s="208">
        <f t="shared" si="19"/>
        <v>0</v>
      </c>
      <c r="I78" s="208">
        <f t="shared" si="19"/>
        <v>0</v>
      </c>
      <c r="J78" s="208">
        <f t="shared" si="19"/>
        <v>0</v>
      </c>
      <c r="K78" s="208">
        <f t="shared" si="19"/>
        <v>0</v>
      </c>
      <c r="L78" s="60" t="s">
        <v>46</v>
      </c>
      <c r="M78" s="3"/>
      <c r="N78" s="3"/>
    </row>
    <row r="79" spans="1:14" ht="14.25" customHeight="1">
      <c r="A79" s="40" t="s">
        <v>130</v>
      </c>
      <c r="B79" s="25">
        <v>3141</v>
      </c>
      <c r="C79" s="25">
        <v>470</v>
      </c>
      <c r="D79" s="195">
        <v>0</v>
      </c>
      <c r="E79" s="195">
        <v>0</v>
      </c>
      <c r="F79" s="195">
        <v>0</v>
      </c>
      <c r="G79" s="195">
        <v>0</v>
      </c>
      <c r="H79" s="195">
        <v>0</v>
      </c>
      <c r="I79" s="195">
        <v>0</v>
      </c>
      <c r="J79" s="195">
        <v>0</v>
      </c>
      <c r="K79" s="195">
        <v>0</v>
      </c>
      <c r="L79" s="34"/>
      <c r="M79" s="3"/>
      <c r="N79" s="3"/>
    </row>
    <row r="80" spans="1:12" ht="16.5" customHeight="1" hidden="1">
      <c r="A80" s="38" t="s">
        <v>61</v>
      </c>
      <c r="B80" s="25">
        <v>2142</v>
      </c>
      <c r="C80" s="25"/>
      <c r="D80" s="195"/>
      <c r="E80" s="195"/>
      <c r="F80" s="195"/>
      <c r="G80" s="195"/>
      <c r="H80" s="195"/>
      <c r="I80" s="195"/>
      <c r="J80" s="195"/>
      <c r="K80" s="195"/>
      <c r="L80" s="34"/>
    </row>
    <row r="81" spans="1:12" ht="16.5" customHeight="1">
      <c r="A81" s="38" t="s">
        <v>131</v>
      </c>
      <c r="B81" s="25">
        <v>3142</v>
      </c>
      <c r="C81" s="25">
        <v>480</v>
      </c>
      <c r="D81" s="195">
        <v>0</v>
      </c>
      <c r="E81" s="195">
        <v>0</v>
      </c>
      <c r="F81" s="195">
        <v>0</v>
      </c>
      <c r="G81" s="195">
        <v>0</v>
      </c>
      <c r="H81" s="195">
        <v>0</v>
      </c>
      <c r="I81" s="195">
        <v>0</v>
      </c>
      <c r="J81" s="195">
        <v>0</v>
      </c>
      <c r="K81" s="195">
        <v>0</v>
      </c>
      <c r="L81" s="34"/>
    </row>
    <row r="82" spans="1:12" ht="21" customHeight="1" hidden="1" thickBot="1">
      <c r="A82" s="38"/>
      <c r="B82" s="85"/>
      <c r="C82" s="85"/>
      <c r="D82" s="172"/>
      <c r="E82" s="172"/>
      <c r="F82" s="172"/>
      <c r="G82" s="172"/>
      <c r="H82" s="172"/>
      <c r="I82" s="172"/>
      <c r="J82" s="172" t="s">
        <v>42</v>
      </c>
      <c r="K82" s="173"/>
      <c r="L82" s="34"/>
    </row>
    <row r="83" spans="1:14" ht="15" customHeight="1" hidden="1" thickTop="1">
      <c r="A83" s="38"/>
      <c r="B83" s="85"/>
      <c r="C83" s="85"/>
      <c r="D83" s="174">
        <v>4</v>
      </c>
      <c r="E83" s="174">
        <v>5</v>
      </c>
      <c r="F83" s="174">
        <v>5</v>
      </c>
      <c r="G83" s="174">
        <v>7</v>
      </c>
      <c r="H83" s="174">
        <v>8</v>
      </c>
      <c r="I83" s="174">
        <v>9</v>
      </c>
      <c r="J83" s="174">
        <v>10</v>
      </c>
      <c r="K83" s="174">
        <v>11</v>
      </c>
      <c r="L83" s="50">
        <v>11</v>
      </c>
      <c r="M83" s="6"/>
      <c r="N83" s="6"/>
    </row>
    <row r="84" spans="1:14" ht="19.5" customHeight="1" hidden="1">
      <c r="A84" s="38"/>
      <c r="B84" s="85"/>
      <c r="C84" s="85"/>
      <c r="D84" s="140">
        <v>0</v>
      </c>
      <c r="E84" s="140"/>
      <c r="F84" s="140">
        <v>0</v>
      </c>
      <c r="G84" s="140">
        <v>0</v>
      </c>
      <c r="H84" s="140">
        <v>0</v>
      </c>
      <c r="I84" s="140">
        <v>0</v>
      </c>
      <c r="J84" s="140">
        <v>0</v>
      </c>
      <c r="K84" s="140">
        <v>0</v>
      </c>
      <c r="L84" s="51">
        <v>0</v>
      </c>
      <c r="M84" s="3"/>
      <c r="N84" s="3"/>
    </row>
    <row r="85" spans="1:14" ht="18" customHeight="1" hidden="1">
      <c r="A85" s="38"/>
      <c r="B85" s="85"/>
      <c r="C85" s="85"/>
      <c r="D85" s="140">
        <v>0</v>
      </c>
      <c r="E85" s="140"/>
      <c r="F85" s="140">
        <v>0</v>
      </c>
      <c r="G85" s="140">
        <v>0</v>
      </c>
      <c r="H85" s="140">
        <v>0</v>
      </c>
      <c r="I85" s="140">
        <v>0</v>
      </c>
      <c r="J85" s="140">
        <v>0</v>
      </c>
      <c r="K85" s="140">
        <v>0</v>
      </c>
      <c r="L85" s="51">
        <v>0</v>
      </c>
      <c r="M85" s="3"/>
      <c r="N85" s="3"/>
    </row>
    <row r="86" spans="1:14" ht="14.25" customHeight="1" hidden="1">
      <c r="A86" s="33">
        <v>1</v>
      </c>
      <c r="B86" s="25">
        <v>2</v>
      </c>
      <c r="C86" s="25"/>
      <c r="D86" s="140">
        <v>0</v>
      </c>
      <c r="E86" s="140"/>
      <c r="F86" s="140">
        <v>0</v>
      </c>
      <c r="G86" s="140">
        <v>0</v>
      </c>
      <c r="H86" s="140">
        <v>0</v>
      </c>
      <c r="I86" s="140">
        <v>0</v>
      </c>
      <c r="J86" s="140">
        <v>0</v>
      </c>
      <c r="K86" s="140">
        <v>0</v>
      </c>
      <c r="L86" s="51">
        <v>0</v>
      </c>
      <c r="M86" s="3"/>
      <c r="N86" s="3"/>
    </row>
    <row r="87" spans="1:14" ht="15" customHeight="1">
      <c r="A87" s="40" t="s">
        <v>62</v>
      </c>
      <c r="B87" s="25">
        <v>3143</v>
      </c>
      <c r="C87" s="25">
        <v>490</v>
      </c>
      <c r="D87" s="140">
        <v>0</v>
      </c>
      <c r="E87" s="140"/>
      <c r="F87" s="140">
        <v>0</v>
      </c>
      <c r="G87" s="140">
        <v>0</v>
      </c>
      <c r="H87" s="140">
        <v>0</v>
      </c>
      <c r="I87" s="140">
        <v>0</v>
      </c>
      <c r="J87" s="140">
        <v>0</v>
      </c>
      <c r="K87" s="140">
        <v>0</v>
      </c>
      <c r="L87" s="51">
        <v>0</v>
      </c>
      <c r="M87" s="3"/>
      <c r="N87" s="3"/>
    </row>
    <row r="88" spans="1:14" ht="15">
      <c r="A88" s="120" t="s">
        <v>44</v>
      </c>
      <c r="B88" s="107">
        <v>3150</v>
      </c>
      <c r="C88" s="107">
        <v>500</v>
      </c>
      <c r="D88" s="136">
        <v>0</v>
      </c>
      <c r="E88" s="136"/>
      <c r="F88" s="136">
        <v>0</v>
      </c>
      <c r="G88" s="136">
        <v>0</v>
      </c>
      <c r="H88" s="136">
        <v>0</v>
      </c>
      <c r="I88" s="136">
        <v>0</v>
      </c>
      <c r="J88" s="136">
        <v>0</v>
      </c>
      <c r="K88" s="136">
        <v>0</v>
      </c>
      <c r="L88" s="51">
        <v>0</v>
      </c>
      <c r="M88" s="3"/>
      <c r="N88" s="3"/>
    </row>
    <row r="89" spans="1:14" s="1" customFormat="1" ht="15">
      <c r="A89" s="120" t="s">
        <v>63</v>
      </c>
      <c r="B89" s="107">
        <v>3160</v>
      </c>
      <c r="C89" s="107">
        <v>510</v>
      </c>
      <c r="D89" s="136">
        <v>0</v>
      </c>
      <c r="E89" s="136"/>
      <c r="F89" s="136">
        <v>0</v>
      </c>
      <c r="G89" s="136">
        <v>0</v>
      </c>
      <c r="H89" s="136">
        <v>0</v>
      </c>
      <c r="I89" s="136">
        <v>0</v>
      </c>
      <c r="J89" s="136">
        <v>0</v>
      </c>
      <c r="K89" s="136">
        <v>0</v>
      </c>
      <c r="L89" s="51">
        <v>0</v>
      </c>
      <c r="M89" s="12"/>
      <c r="N89" s="12"/>
    </row>
    <row r="90" spans="1:14" s="1" customFormat="1" ht="15.75">
      <c r="A90" s="121" t="s">
        <v>28</v>
      </c>
      <c r="B90" s="105">
        <v>3200</v>
      </c>
      <c r="C90" s="105">
        <v>520</v>
      </c>
      <c r="D90" s="145">
        <f aca="true" t="shared" si="20" ref="D90:L90">SUM(D93,D108)</f>
        <v>0</v>
      </c>
      <c r="E90" s="145">
        <f t="shared" si="20"/>
        <v>0</v>
      </c>
      <c r="F90" s="145">
        <f t="shared" si="20"/>
        <v>0</v>
      </c>
      <c r="G90" s="145">
        <f t="shared" si="20"/>
        <v>0</v>
      </c>
      <c r="H90" s="145">
        <f t="shared" si="20"/>
        <v>0</v>
      </c>
      <c r="I90" s="145">
        <f t="shared" si="20"/>
        <v>0</v>
      </c>
      <c r="J90" s="145">
        <f t="shared" si="20"/>
        <v>0</v>
      </c>
      <c r="K90" s="145">
        <f t="shared" si="20"/>
        <v>0</v>
      </c>
      <c r="L90" s="58">
        <f t="shared" si="20"/>
        <v>0</v>
      </c>
      <c r="M90" s="12"/>
      <c r="N90" s="12"/>
    </row>
    <row r="91" spans="1:14" s="1" customFormat="1" ht="29.25">
      <c r="A91" s="120" t="s">
        <v>64</v>
      </c>
      <c r="B91" s="107">
        <v>3210</v>
      </c>
      <c r="C91" s="107">
        <v>530</v>
      </c>
      <c r="D91" s="151">
        <f>SUM(D95,D109)</f>
        <v>0</v>
      </c>
      <c r="E91" s="151">
        <f>SUM(E95,E109)</f>
        <v>0</v>
      </c>
      <c r="F91" s="151">
        <v>0</v>
      </c>
      <c r="G91" s="151">
        <f aca="true" t="shared" si="21" ref="G91:K92">SUM(G95,G109)</f>
        <v>0</v>
      </c>
      <c r="H91" s="151">
        <f t="shared" si="21"/>
        <v>0</v>
      </c>
      <c r="I91" s="151">
        <f t="shared" si="21"/>
        <v>0</v>
      </c>
      <c r="J91" s="151">
        <f t="shared" si="21"/>
        <v>0</v>
      </c>
      <c r="K91" s="151">
        <f t="shared" si="21"/>
        <v>0</v>
      </c>
      <c r="L91" s="58"/>
      <c r="M91" s="12"/>
      <c r="N91" s="12"/>
    </row>
    <row r="92" spans="1:14" s="1" customFormat="1" ht="27.75" customHeight="1">
      <c r="A92" s="122" t="s">
        <v>43</v>
      </c>
      <c r="B92" s="107">
        <v>3220</v>
      </c>
      <c r="C92" s="107">
        <v>540</v>
      </c>
      <c r="D92" s="151">
        <f>SUM(D96,D110)</f>
        <v>0</v>
      </c>
      <c r="E92" s="151">
        <f>SUM(E96,E110)</f>
        <v>0</v>
      </c>
      <c r="F92" s="151">
        <v>0</v>
      </c>
      <c r="G92" s="151">
        <f t="shared" si="21"/>
        <v>0</v>
      </c>
      <c r="H92" s="151">
        <f t="shared" si="21"/>
        <v>0</v>
      </c>
      <c r="I92" s="151">
        <f t="shared" si="21"/>
        <v>0</v>
      </c>
      <c r="J92" s="151">
        <f t="shared" si="21"/>
        <v>0</v>
      </c>
      <c r="K92" s="151">
        <f t="shared" si="21"/>
        <v>0</v>
      </c>
      <c r="L92" s="58"/>
      <c r="M92" s="12"/>
      <c r="N92" s="12"/>
    </row>
    <row r="93" spans="1:14" s="14" customFormat="1" ht="28.5">
      <c r="A93" s="122" t="s">
        <v>132</v>
      </c>
      <c r="B93" s="107">
        <v>3230</v>
      </c>
      <c r="C93" s="107">
        <v>550</v>
      </c>
      <c r="D93" s="151">
        <f aca="true" t="shared" si="22" ref="D93:L94">SUM(D95,D104)</f>
        <v>0</v>
      </c>
      <c r="E93" s="151">
        <f t="shared" si="22"/>
        <v>0</v>
      </c>
      <c r="F93" s="151">
        <f t="shared" si="22"/>
        <v>0</v>
      </c>
      <c r="G93" s="151">
        <f t="shared" si="22"/>
        <v>0</v>
      </c>
      <c r="H93" s="151">
        <f t="shared" si="22"/>
        <v>0</v>
      </c>
      <c r="I93" s="151">
        <f t="shared" si="22"/>
        <v>0</v>
      </c>
      <c r="J93" s="151">
        <f t="shared" si="22"/>
        <v>0</v>
      </c>
      <c r="K93" s="151">
        <f t="shared" si="22"/>
        <v>0</v>
      </c>
      <c r="L93" s="61">
        <f t="shared" si="22"/>
        <v>0</v>
      </c>
      <c r="M93" s="13"/>
      <c r="N93" s="13"/>
    </row>
    <row r="94" spans="1:14" s="14" customFormat="1" ht="15">
      <c r="A94" s="122" t="s">
        <v>65</v>
      </c>
      <c r="B94" s="107">
        <v>3240</v>
      </c>
      <c r="C94" s="107">
        <v>560</v>
      </c>
      <c r="D94" s="151">
        <f t="shared" si="22"/>
        <v>0</v>
      </c>
      <c r="E94" s="151">
        <f t="shared" si="22"/>
        <v>0</v>
      </c>
      <c r="F94" s="151">
        <f t="shared" si="22"/>
        <v>0</v>
      </c>
      <c r="G94" s="151">
        <f t="shared" si="22"/>
        <v>0</v>
      </c>
      <c r="H94" s="151">
        <f t="shared" si="22"/>
        <v>0</v>
      </c>
      <c r="I94" s="151">
        <f t="shared" si="22"/>
        <v>0</v>
      </c>
      <c r="J94" s="151">
        <f t="shared" si="22"/>
        <v>0</v>
      </c>
      <c r="K94" s="151">
        <f t="shared" si="22"/>
        <v>0</v>
      </c>
      <c r="L94" s="61"/>
      <c r="M94" s="13"/>
      <c r="N94" s="13"/>
    </row>
    <row r="95" spans="1:14" s="10" customFormat="1" ht="15.75">
      <c r="A95" s="124" t="s">
        <v>29</v>
      </c>
      <c r="B95" s="29">
        <v>4100</v>
      </c>
      <c r="C95" s="29">
        <v>570</v>
      </c>
      <c r="D95" s="145">
        <f>D96</f>
        <v>0</v>
      </c>
      <c r="E95" s="145">
        <f aca="true" t="shared" si="23" ref="E95:K95">E96</f>
        <v>0</v>
      </c>
      <c r="F95" s="145">
        <f t="shared" si="23"/>
        <v>0</v>
      </c>
      <c r="G95" s="145">
        <f t="shared" si="23"/>
        <v>0</v>
      </c>
      <c r="H95" s="145">
        <f t="shared" si="23"/>
        <v>0</v>
      </c>
      <c r="I95" s="145">
        <f t="shared" si="23"/>
        <v>0</v>
      </c>
      <c r="J95" s="145">
        <f t="shared" si="23"/>
        <v>0</v>
      </c>
      <c r="K95" s="145">
        <f t="shared" si="23"/>
        <v>0</v>
      </c>
      <c r="L95" s="62">
        <f>SUM(L96:L98)</f>
        <v>0</v>
      </c>
      <c r="M95" s="9"/>
      <c r="N95" s="9"/>
    </row>
    <row r="96" spans="1:14" ht="15">
      <c r="A96" s="39" t="s">
        <v>30</v>
      </c>
      <c r="B96" s="27">
        <v>4110</v>
      </c>
      <c r="C96" s="27">
        <v>580</v>
      </c>
      <c r="D96" s="136">
        <f>D97+D98+D99</f>
        <v>0</v>
      </c>
      <c r="E96" s="136">
        <f aca="true" t="shared" si="24" ref="E96:K96">E97+E98+E99</f>
        <v>0</v>
      </c>
      <c r="F96" s="136">
        <f t="shared" si="24"/>
        <v>0</v>
      </c>
      <c r="G96" s="136">
        <f t="shared" si="24"/>
        <v>0</v>
      </c>
      <c r="H96" s="136">
        <f t="shared" si="24"/>
        <v>0</v>
      </c>
      <c r="I96" s="136">
        <f t="shared" si="24"/>
        <v>0</v>
      </c>
      <c r="J96" s="136">
        <f t="shared" si="24"/>
        <v>0</v>
      </c>
      <c r="K96" s="136">
        <f t="shared" si="24"/>
        <v>0</v>
      </c>
      <c r="L96" s="51">
        <v>0</v>
      </c>
      <c r="M96" s="3"/>
      <c r="N96" s="3"/>
    </row>
    <row r="97" spans="1:14" ht="26.25" customHeight="1">
      <c r="A97" s="40" t="s">
        <v>31</v>
      </c>
      <c r="B97" s="25">
        <v>4111</v>
      </c>
      <c r="C97" s="25">
        <v>590</v>
      </c>
      <c r="D97" s="134">
        <v>0</v>
      </c>
      <c r="E97" s="134"/>
      <c r="F97" s="134">
        <v>0</v>
      </c>
      <c r="G97" s="134">
        <v>0</v>
      </c>
      <c r="H97" s="134">
        <v>0</v>
      </c>
      <c r="I97" s="134">
        <v>0</v>
      </c>
      <c r="J97" s="134">
        <v>0</v>
      </c>
      <c r="K97" s="134">
        <v>0</v>
      </c>
      <c r="L97" s="51">
        <v>0</v>
      </c>
      <c r="M97" s="3"/>
      <c r="N97" s="3"/>
    </row>
    <row r="98" spans="1:14" ht="18" customHeight="1">
      <c r="A98" s="40" t="s">
        <v>32</v>
      </c>
      <c r="B98" s="25">
        <v>4112</v>
      </c>
      <c r="C98" s="27">
        <v>600</v>
      </c>
      <c r="D98" s="134">
        <v>0</v>
      </c>
      <c r="E98" s="134"/>
      <c r="F98" s="134">
        <v>0</v>
      </c>
      <c r="G98" s="134">
        <v>0</v>
      </c>
      <c r="H98" s="134">
        <v>0</v>
      </c>
      <c r="I98" s="134">
        <v>0</v>
      </c>
      <c r="J98" s="134">
        <v>0</v>
      </c>
      <c r="K98" s="134">
        <v>0</v>
      </c>
      <c r="L98" s="51">
        <v>0</v>
      </c>
      <c r="M98" s="3"/>
      <c r="N98" s="3"/>
    </row>
    <row r="99" spans="1:14" ht="15.75" customHeight="1">
      <c r="A99" s="40" t="s">
        <v>33</v>
      </c>
      <c r="B99" s="25">
        <v>4113</v>
      </c>
      <c r="C99" s="25">
        <v>610</v>
      </c>
      <c r="D99" s="134">
        <v>0</v>
      </c>
      <c r="E99" s="134"/>
      <c r="F99" s="134">
        <v>0</v>
      </c>
      <c r="G99" s="134">
        <v>0</v>
      </c>
      <c r="H99" s="134">
        <v>0</v>
      </c>
      <c r="I99" s="134">
        <v>0</v>
      </c>
      <c r="J99" s="134">
        <v>0</v>
      </c>
      <c r="K99" s="134">
        <v>0</v>
      </c>
      <c r="L99" s="93"/>
      <c r="M99" s="3"/>
      <c r="N99" s="3"/>
    </row>
    <row r="100" spans="1:14" ht="13.5" customHeight="1" hidden="1">
      <c r="A100" s="120" t="s">
        <v>86</v>
      </c>
      <c r="B100" s="107">
        <v>4120</v>
      </c>
      <c r="C100" s="25">
        <v>600</v>
      </c>
      <c r="D100" s="134">
        <v>0</v>
      </c>
      <c r="E100" s="134"/>
      <c r="F100" s="134">
        <v>0</v>
      </c>
      <c r="G100" s="134">
        <v>0</v>
      </c>
      <c r="H100" s="134">
        <v>0</v>
      </c>
      <c r="I100" s="134">
        <v>0</v>
      </c>
      <c r="J100" s="134">
        <v>0</v>
      </c>
      <c r="K100" s="134">
        <v>0</v>
      </c>
      <c r="L100" s="93"/>
      <c r="M100" s="3"/>
      <c r="N100" s="3"/>
    </row>
    <row r="101" spans="1:14" ht="11.25" customHeight="1" hidden="1">
      <c r="A101" s="125" t="s">
        <v>34</v>
      </c>
      <c r="B101" s="114">
        <v>4121</v>
      </c>
      <c r="C101" s="25">
        <v>610</v>
      </c>
      <c r="D101" s="134">
        <v>0</v>
      </c>
      <c r="E101" s="134"/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93"/>
      <c r="M101" s="3"/>
      <c r="N101" s="3"/>
    </row>
    <row r="102" spans="1:14" ht="11.25" customHeight="1" hidden="1">
      <c r="A102" s="125" t="s">
        <v>87</v>
      </c>
      <c r="B102" s="114">
        <v>4122</v>
      </c>
      <c r="C102" s="107"/>
      <c r="D102" s="134">
        <v>0</v>
      </c>
      <c r="E102" s="134"/>
      <c r="F102" s="134">
        <v>0</v>
      </c>
      <c r="G102" s="134">
        <v>0</v>
      </c>
      <c r="H102" s="134">
        <v>0</v>
      </c>
      <c r="I102" s="134">
        <v>0</v>
      </c>
      <c r="J102" s="134">
        <v>0</v>
      </c>
      <c r="K102" s="134">
        <v>0</v>
      </c>
      <c r="L102" s="93"/>
      <c r="M102" s="3"/>
      <c r="N102" s="3"/>
    </row>
    <row r="103" spans="1:14" ht="17.25" customHeight="1" hidden="1">
      <c r="A103" s="125" t="s">
        <v>36</v>
      </c>
      <c r="B103" s="114">
        <v>4123</v>
      </c>
      <c r="C103" s="114"/>
      <c r="D103" s="134">
        <v>0</v>
      </c>
      <c r="E103" s="134"/>
      <c r="F103" s="134">
        <v>0</v>
      </c>
      <c r="G103" s="134">
        <v>0</v>
      </c>
      <c r="H103" s="134">
        <v>0</v>
      </c>
      <c r="I103" s="134">
        <v>0</v>
      </c>
      <c r="J103" s="134">
        <v>0</v>
      </c>
      <c r="K103" s="134">
        <v>0</v>
      </c>
      <c r="L103" s="93"/>
      <c r="M103" s="3"/>
      <c r="N103" s="3"/>
    </row>
    <row r="104" spans="1:14" s="10" customFormat="1" ht="17.25" customHeight="1" thickBot="1">
      <c r="A104" s="124" t="s">
        <v>37</v>
      </c>
      <c r="B104" s="105">
        <v>4200</v>
      </c>
      <c r="C104" s="27">
        <v>620</v>
      </c>
      <c r="D104" s="131">
        <f>D105</f>
        <v>0</v>
      </c>
      <c r="E104" s="131">
        <f aca="true" t="shared" si="25" ref="E104:K104">E105</f>
        <v>0</v>
      </c>
      <c r="F104" s="131">
        <f t="shared" si="25"/>
        <v>0</v>
      </c>
      <c r="G104" s="131">
        <f t="shared" si="25"/>
        <v>0</v>
      </c>
      <c r="H104" s="131">
        <f t="shared" si="25"/>
        <v>0</v>
      </c>
      <c r="I104" s="131">
        <f t="shared" si="25"/>
        <v>0</v>
      </c>
      <c r="J104" s="131">
        <f t="shared" si="25"/>
        <v>0</v>
      </c>
      <c r="K104" s="131">
        <f t="shared" si="25"/>
        <v>0</v>
      </c>
      <c r="L104" s="63">
        <f>SUM(L105:L107)</f>
        <v>0</v>
      </c>
      <c r="M104" s="9"/>
      <c r="N104" s="9"/>
    </row>
    <row r="105" spans="1:14" ht="15" customHeight="1">
      <c r="A105" s="86" t="s">
        <v>38</v>
      </c>
      <c r="B105" s="27">
        <v>4210</v>
      </c>
      <c r="C105" s="27">
        <v>630</v>
      </c>
      <c r="D105" s="143">
        <f>SUM(D106:D108)</f>
        <v>0</v>
      </c>
      <c r="E105" s="162"/>
      <c r="F105" s="162">
        <v>0</v>
      </c>
      <c r="G105" s="162">
        <v>0</v>
      </c>
      <c r="H105" s="162">
        <v>0</v>
      </c>
      <c r="I105" s="162">
        <v>0</v>
      </c>
      <c r="J105" s="162">
        <v>0</v>
      </c>
      <c r="K105" s="162">
        <v>0</v>
      </c>
      <c r="L105" s="7"/>
      <c r="M105" s="3"/>
      <c r="N105" s="3"/>
    </row>
    <row r="106" spans="1:14" ht="19.5" customHeight="1" hidden="1">
      <c r="A106" s="126" t="s">
        <v>39</v>
      </c>
      <c r="B106" s="27">
        <v>4220</v>
      </c>
      <c r="C106" s="114"/>
      <c r="D106" s="143">
        <f aca="true" t="shared" si="26" ref="D106:D113">SUM(D107:D109)</f>
        <v>0</v>
      </c>
      <c r="E106" s="153"/>
      <c r="F106" s="153"/>
      <c r="G106" s="153"/>
      <c r="H106" s="153"/>
      <c r="I106" s="153"/>
      <c r="J106" s="153"/>
      <c r="K106" s="153"/>
      <c r="L106" s="7"/>
      <c r="M106" s="3"/>
      <c r="N106" s="3"/>
    </row>
    <row r="107" spans="1:14" ht="18" customHeight="1" hidden="1">
      <c r="A107" s="181"/>
      <c r="B107" s="114"/>
      <c r="C107" s="186"/>
      <c r="D107" s="143">
        <f t="shared" si="26"/>
        <v>0</v>
      </c>
      <c r="E107" s="153"/>
      <c r="F107" s="153"/>
      <c r="G107" s="153"/>
      <c r="H107" s="153"/>
      <c r="I107" s="153"/>
      <c r="J107" s="153"/>
      <c r="K107" s="153"/>
      <c r="L107" s="7"/>
      <c r="M107" s="3"/>
      <c r="N107" s="3"/>
    </row>
    <row r="108" spans="1:14" s="1" customFormat="1" ht="15.75" customHeight="1" hidden="1">
      <c r="A108" s="37"/>
      <c r="B108" s="82"/>
      <c r="C108" s="27"/>
      <c r="D108" s="143">
        <f t="shared" si="26"/>
        <v>0</v>
      </c>
      <c r="E108" s="154">
        <f aca="true" t="shared" si="27" ref="E108:K108">SUM(E109:E110)</f>
        <v>0</v>
      </c>
      <c r="F108" s="154">
        <f t="shared" si="27"/>
        <v>0</v>
      </c>
      <c r="G108" s="154">
        <f t="shared" si="27"/>
        <v>0</v>
      </c>
      <c r="H108" s="154">
        <f t="shared" si="27"/>
        <v>0</v>
      </c>
      <c r="I108" s="154">
        <f t="shared" si="27"/>
        <v>0</v>
      </c>
      <c r="J108" s="154">
        <f t="shared" si="27"/>
        <v>0</v>
      </c>
      <c r="K108" s="154">
        <f t="shared" si="27"/>
        <v>0</v>
      </c>
      <c r="L108" s="11"/>
      <c r="M108" s="12"/>
      <c r="N108" s="12"/>
    </row>
    <row r="109" spans="1:14" s="10" customFormat="1" ht="10.5" customHeight="1" hidden="1">
      <c r="A109" s="21"/>
      <c r="B109" s="81"/>
      <c r="C109" s="114"/>
      <c r="D109" s="143">
        <f t="shared" si="26"/>
        <v>0</v>
      </c>
      <c r="E109" s="155"/>
      <c r="F109" s="155"/>
      <c r="G109" s="155"/>
      <c r="H109" s="155"/>
      <c r="I109" s="155"/>
      <c r="J109" s="155"/>
      <c r="K109" s="155"/>
      <c r="L109" s="8"/>
      <c r="M109" s="9"/>
      <c r="N109" s="9"/>
    </row>
    <row r="110" spans="1:14" s="10" customFormat="1" ht="12" customHeight="1" hidden="1">
      <c r="A110" s="20"/>
      <c r="B110" s="81"/>
      <c r="C110" s="81"/>
      <c r="D110" s="143">
        <f t="shared" si="26"/>
        <v>0</v>
      </c>
      <c r="E110" s="155"/>
      <c r="F110" s="155"/>
      <c r="G110" s="155"/>
      <c r="H110" s="155"/>
      <c r="I110" s="155"/>
      <c r="J110" s="155"/>
      <c r="K110" s="155"/>
      <c r="L110" s="8"/>
      <c r="M110" s="9"/>
      <c r="N110" s="9"/>
    </row>
    <row r="111" spans="1:14" s="15" customFormat="1" ht="10.5" customHeight="1" hidden="1">
      <c r="A111" s="22"/>
      <c r="B111" s="16"/>
      <c r="C111" s="81"/>
      <c r="D111" s="143">
        <f t="shared" si="26"/>
        <v>0</v>
      </c>
      <c r="E111" s="156"/>
      <c r="F111" s="156"/>
      <c r="G111" s="156"/>
      <c r="H111" s="156"/>
      <c r="I111" s="156"/>
      <c r="J111" s="156"/>
      <c r="K111" s="156"/>
      <c r="L111" s="17"/>
      <c r="M111" s="18"/>
      <c r="N111" s="18"/>
    </row>
    <row r="112" spans="1:13" ht="15" customHeight="1" hidden="1" thickBot="1">
      <c r="A112" s="87"/>
      <c r="B112" s="27"/>
      <c r="C112" s="81"/>
      <c r="D112" s="143">
        <f t="shared" si="26"/>
        <v>0</v>
      </c>
      <c r="E112" s="159"/>
      <c r="F112" s="157"/>
      <c r="G112" s="159">
        <v>0</v>
      </c>
      <c r="H112" s="159">
        <v>0</v>
      </c>
      <c r="I112" s="159">
        <v>0</v>
      </c>
      <c r="J112" s="159">
        <v>0</v>
      </c>
      <c r="K112" s="159">
        <v>0</v>
      </c>
      <c r="L112" s="17"/>
      <c r="M112" s="18"/>
    </row>
    <row r="113" spans="1:11" ht="14.25" customHeight="1" hidden="1">
      <c r="A113" s="193"/>
      <c r="B113" s="127"/>
      <c r="C113" s="16"/>
      <c r="D113" s="163">
        <f t="shared" si="26"/>
        <v>0</v>
      </c>
      <c r="E113" s="160"/>
      <c r="F113" s="160"/>
      <c r="G113" s="160"/>
      <c r="H113" s="160"/>
      <c r="I113" s="160"/>
      <c r="J113" s="160"/>
      <c r="K113" s="160"/>
    </row>
    <row r="114" spans="1:11" ht="15" customHeight="1">
      <c r="A114" s="119" t="s">
        <v>45</v>
      </c>
      <c r="B114" s="114">
        <v>5000</v>
      </c>
      <c r="C114" s="27">
        <v>640</v>
      </c>
      <c r="D114" s="131" t="s">
        <v>84</v>
      </c>
      <c r="E114" s="131">
        <v>570768</v>
      </c>
      <c r="F114" s="171">
        <v>0</v>
      </c>
      <c r="G114" s="131" t="s">
        <v>84</v>
      </c>
      <c r="H114" s="131" t="s">
        <v>84</v>
      </c>
      <c r="I114" s="131" t="s">
        <v>84</v>
      </c>
      <c r="J114" s="131" t="s">
        <v>84</v>
      </c>
      <c r="K114" s="131" t="s">
        <v>84</v>
      </c>
    </row>
    <row r="115" spans="1:11" ht="15.75" customHeight="1">
      <c r="A115" s="85" t="s">
        <v>81</v>
      </c>
      <c r="B115" s="25">
        <v>9000</v>
      </c>
      <c r="C115" s="27">
        <v>650</v>
      </c>
      <c r="D115" s="131">
        <v>0</v>
      </c>
      <c r="E115" s="131"/>
      <c r="F115" s="131">
        <v>0</v>
      </c>
      <c r="G115" s="131">
        <v>0</v>
      </c>
      <c r="H115" s="131">
        <v>0</v>
      </c>
      <c r="I115" s="131">
        <v>0</v>
      </c>
      <c r="J115" s="131">
        <v>0</v>
      </c>
      <c r="K115" s="131">
        <v>0</v>
      </c>
    </row>
    <row r="116" spans="1:11" ht="15.75">
      <c r="A116" s="94"/>
      <c r="B116" s="95"/>
      <c r="C116" s="95"/>
      <c r="D116" s="74"/>
      <c r="E116" s="74"/>
      <c r="F116" s="96"/>
      <c r="G116" s="97"/>
      <c r="H116" s="74"/>
      <c r="I116" s="74"/>
      <c r="J116" s="74"/>
      <c r="K116" s="74"/>
    </row>
    <row r="117" spans="1:11" ht="15">
      <c r="A117" s="130" t="s">
        <v>97</v>
      </c>
      <c r="B117" s="95"/>
      <c r="C117" s="95"/>
      <c r="D117" s="74"/>
      <c r="E117" s="74"/>
      <c r="F117" s="96"/>
      <c r="G117" s="97"/>
      <c r="H117" s="74"/>
      <c r="I117" s="74"/>
      <c r="J117" s="74"/>
      <c r="K117" s="74"/>
    </row>
    <row r="118" spans="1:11" ht="15.75">
      <c r="A118" s="94"/>
      <c r="B118" s="95"/>
      <c r="C118" s="95"/>
      <c r="D118" s="74"/>
      <c r="E118" s="74"/>
      <c r="F118" s="96"/>
      <c r="G118" s="97"/>
      <c r="H118" s="74"/>
      <c r="I118" s="74"/>
      <c r="J118" s="74"/>
      <c r="K118" s="74"/>
    </row>
    <row r="119" spans="1:11" ht="12.75">
      <c r="A119" s="84"/>
      <c r="B119" s="24"/>
      <c r="C119" s="24"/>
      <c r="D119" s="24"/>
      <c r="E119" s="24"/>
      <c r="F119" s="24"/>
      <c r="G119" s="24"/>
      <c r="H119" s="24"/>
      <c r="I119" s="24"/>
      <c r="J119" s="24"/>
      <c r="K119" s="24"/>
    </row>
    <row r="120" spans="1:9" ht="12.75" customHeight="1">
      <c r="A120" s="30" t="s">
        <v>110</v>
      </c>
      <c r="B120" s="48"/>
      <c r="C120" s="48"/>
      <c r="D120" s="31"/>
      <c r="E120" s="31"/>
      <c r="F120" s="31"/>
      <c r="G120" s="48"/>
      <c r="H120" s="48" t="s">
        <v>82</v>
      </c>
      <c r="I120" s="48"/>
    </row>
    <row r="121" spans="1:13" ht="15">
      <c r="A121" s="31"/>
      <c r="B121" s="254" t="s">
        <v>40</v>
      </c>
      <c r="C121" s="254"/>
      <c r="D121" s="31"/>
      <c r="E121" s="31"/>
      <c r="F121" s="31"/>
      <c r="G121" s="254" t="s">
        <v>101</v>
      </c>
      <c r="H121" s="254"/>
      <c r="I121" s="254"/>
      <c r="J121" s="255"/>
      <c r="K121" s="255"/>
      <c r="L121" s="255"/>
      <c r="M121" s="255"/>
    </row>
    <row r="122" spans="1:9" ht="15">
      <c r="A122" s="31"/>
      <c r="B122" s="31"/>
      <c r="C122" s="31"/>
      <c r="D122" s="31"/>
      <c r="E122" s="31"/>
      <c r="F122" s="31"/>
      <c r="G122" s="31"/>
      <c r="H122" s="31"/>
      <c r="I122" s="31"/>
    </row>
    <row r="123" spans="1:9" ht="15.75">
      <c r="A123" s="30" t="s">
        <v>69</v>
      </c>
      <c r="B123" s="48"/>
      <c r="C123" s="48"/>
      <c r="D123" s="31"/>
      <c r="E123" s="31"/>
      <c r="F123" s="31"/>
      <c r="G123" s="48"/>
      <c r="H123" s="48" t="s">
        <v>105</v>
      </c>
      <c r="I123" s="48"/>
    </row>
    <row r="124" spans="1:13" ht="15">
      <c r="A124" s="31"/>
      <c r="B124" s="254" t="s">
        <v>40</v>
      </c>
      <c r="C124" s="254"/>
      <c r="D124" s="31"/>
      <c r="E124" s="31"/>
      <c r="F124" s="31"/>
      <c r="G124" s="254" t="s">
        <v>102</v>
      </c>
      <c r="H124" s="254"/>
      <c r="I124" s="254"/>
      <c r="J124" s="255"/>
      <c r="K124" s="255"/>
      <c r="L124" s="255"/>
      <c r="M124" s="255"/>
    </row>
    <row r="126" ht="12.75">
      <c r="A126" t="s">
        <v>194</v>
      </c>
    </row>
    <row r="129" ht="12.75">
      <c r="A129" s="223"/>
    </row>
  </sheetData>
  <sheetProtection/>
  <mergeCells count="29">
    <mergeCell ref="J124:M124"/>
    <mergeCell ref="I21:I22"/>
    <mergeCell ref="L21:L22"/>
    <mergeCell ref="B121:C121"/>
    <mergeCell ref="J21:J22"/>
    <mergeCell ref="B124:C124"/>
    <mergeCell ref="G124:I124"/>
    <mergeCell ref="G21:G22"/>
    <mergeCell ref="H21:H22"/>
    <mergeCell ref="G121:I121"/>
    <mergeCell ref="F17:I17"/>
    <mergeCell ref="A17:D17"/>
    <mergeCell ref="J121:M121"/>
    <mergeCell ref="A21:A22"/>
    <mergeCell ref="K21:K22"/>
    <mergeCell ref="D21:D22"/>
    <mergeCell ref="B21:B22"/>
    <mergeCell ref="C21:C22"/>
    <mergeCell ref="E21:E22"/>
    <mergeCell ref="F21:F22"/>
    <mergeCell ref="A14:I14"/>
    <mergeCell ref="A12:I12"/>
    <mergeCell ref="A16:I16"/>
    <mergeCell ref="I1:K1"/>
    <mergeCell ref="A3:D4"/>
    <mergeCell ref="A7:K7"/>
    <mergeCell ref="A6:K6"/>
    <mergeCell ref="H2:L4"/>
    <mergeCell ref="A8:K8"/>
  </mergeCells>
  <printOptions horizontalCentered="1"/>
  <pageMargins left="0.3937007874015748" right="0.1968503937007874" top="0.7086614173228347" bottom="0.1968503937007874" header="0.6299212598425197" footer="0.15748031496062992"/>
  <pageSetup fitToHeight="3" horizontalDpi="300" verticalDpi="300" orientation="landscape" paperSize="9" scale="65" r:id="rId1"/>
  <rowBreaks count="2" manualBreakCount="2">
    <brk id="50" max="10" man="1"/>
    <brk id="9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29"/>
  <sheetViews>
    <sheetView view="pageBreakPreview" zoomScale="105" zoomScaleSheetLayoutView="105" zoomScalePageLayoutView="0" workbookViewId="0" topLeftCell="A88">
      <selection activeCell="A127" sqref="A127"/>
    </sheetView>
  </sheetViews>
  <sheetFormatPr defaultColWidth="9.00390625" defaultRowHeight="12.75"/>
  <cols>
    <col min="1" max="1" width="55.25390625" style="0" customWidth="1"/>
    <col min="2" max="2" width="15.25390625" style="0" customWidth="1"/>
    <col min="3" max="3" width="8.25390625" style="0" customWidth="1"/>
    <col min="4" max="4" width="19.75390625" style="0" customWidth="1"/>
    <col min="5" max="5" width="13.375" style="0" hidden="1" customWidth="1"/>
    <col min="6" max="6" width="20.125" style="0" customWidth="1"/>
    <col min="7" max="7" width="11.375" style="0" customWidth="1"/>
    <col min="8" max="9" width="19.75390625" style="0" customWidth="1"/>
    <col min="10" max="10" width="0.12890625" style="0" customWidth="1"/>
    <col min="11" max="11" width="18.125" style="0" customWidth="1"/>
    <col min="12" max="12" width="14.25390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253" t="s">
        <v>142</v>
      </c>
      <c r="J1" s="253"/>
      <c r="K1" s="253"/>
      <c r="L1" s="1"/>
      <c r="M1" s="1"/>
    </row>
    <row r="2" spans="7:15" ht="12.75" customHeight="1">
      <c r="G2" s="5"/>
      <c r="H2" s="251" t="s">
        <v>143</v>
      </c>
      <c r="I2" s="251"/>
      <c r="J2" s="251"/>
      <c r="K2" s="251"/>
      <c r="L2" s="251"/>
      <c r="M2" s="5"/>
      <c r="N2" s="2"/>
      <c r="O2" s="2"/>
    </row>
    <row r="3" spans="1:15" ht="12.75">
      <c r="A3" s="251"/>
      <c r="B3" s="251"/>
      <c r="C3" s="251"/>
      <c r="D3" s="251"/>
      <c r="F3" s="5"/>
      <c r="G3" s="5"/>
      <c r="H3" s="251"/>
      <c r="I3" s="251"/>
      <c r="J3" s="251"/>
      <c r="K3" s="251"/>
      <c r="L3" s="251"/>
      <c r="M3" s="5"/>
      <c r="N3" s="2"/>
      <c r="O3" s="2"/>
    </row>
    <row r="4" spans="1:13" ht="24.75" customHeight="1">
      <c r="A4" s="251"/>
      <c r="B4" s="251"/>
      <c r="C4" s="251"/>
      <c r="D4" s="251"/>
      <c r="F4" s="5"/>
      <c r="G4" s="5"/>
      <c r="H4" s="251"/>
      <c r="I4" s="251"/>
      <c r="J4" s="251"/>
      <c r="K4" s="251"/>
      <c r="L4" s="251"/>
      <c r="M4" s="5"/>
    </row>
    <row r="5" spans="6:13" ht="14.25" customHeight="1">
      <c r="F5" s="5"/>
      <c r="G5" s="5"/>
      <c r="H5" s="5"/>
      <c r="I5" s="5"/>
      <c r="J5" s="5"/>
      <c r="K5" s="19"/>
      <c r="L5" s="5"/>
      <c r="M5" s="5"/>
    </row>
    <row r="6" spans="1:11" ht="15.75">
      <c r="A6" s="252" t="s">
        <v>0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</row>
    <row r="7" spans="1:11" ht="15.75">
      <c r="A7" s="256" t="s">
        <v>137</v>
      </c>
      <c r="B7" s="261"/>
      <c r="C7" s="261"/>
      <c r="D7" s="261"/>
      <c r="E7" s="261"/>
      <c r="F7" s="261"/>
      <c r="G7" s="261"/>
      <c r="H7" s="261"/>
      <c r="I7" s="261"/>
      <c r="J7" s="261"/>
      <c r="K7" s="261"/>
    </row>
    <row r="8" spans="1:11" ht="15.75">
      <c r="A8" s="247" t="s">
        <v>192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</row>
    <row r="9" spans="9:11" ht="12.75">
      <c r="I9" s="98"/>
      <c r="K9" s="6" t="s">
        <v>4</v>
      </c>
    </row>
    <row r="10" spans="1:11" ht="12.75">
      <c r="A10" s="225" t="s">
        <v>174</v>
      </c>
      <c r="B10" s="230"/>
      <c r="C10" s="230"/>
      <c r="D10" s="230"/>
      <c r="E10" s="230"/>
      <c r="F10" s="230"/>
      <c r="G10" s="230"/>
      <c r="H10" s="230"/>
      <c r="I10" t="s">
        <v>1</v>
      </c>
      <c r="K10" s="46" t="s">
        <v>67</v>
      </c>
    </row>
    <row r="11" spans="1:11" ht="12.75">
      <c r="A11" s="225" t="s">
        <v>175</v>
      </c>
      <c r="B11" s="231"/>
      <c r="C11" s="231"/>
      <c r="D11" s="231"/>
      <c r="E11" s="231"/>
      <c r="F11" s="231"/>
      <c r="G11" s="231"/>
      <c r="H11" s="231"/>
      <c r="I11" t="s">
        <v>2</v>
      </c>
      <c r="K11" s="47">
        <v>3510136600</v>
      </c>
    </row>
    <row r="12" spans="1:11" ht="12.75" customHeight="1" hidden="1">
      <c r="A12" s="241" t="s">
        <v>68</v>
      </c>
      <c r="B12" s="241"/>
      <c r="C12" s="241"/>
      <c r="D12" s="241"/>
      <c r="E12" s="241"/>
      <c r="F12" s="241"/>
      <c r="G12" s="241"/>
      <c r="H12" s="241"/>
      <c r="I12" s="241"/>
      <c r="K12" s="47"/>
    </row>
    <row r="13" spans="1:11" ht="12.75">
      <c r="A13" s="129" t="s">
        <v>161</v>
      </c>
      <c r="B13" s="129"/>
      <c r="C13" s="129"/>
      <c r="D13" s="232"/>
      <c r="E13" s="232"/>
      <c r="F13" s="232"/>
      <c r="G13" s="232"/>
      <c r="H13" s="232"/>
      <c r="I13" t="s">
        <v>91</v>
      </c>
      <c r="K13" s="47">
        <v>420</v>
      </c>
    </row>
    <row r="14" spans="1:11" ht="12.75">
      <c r="A14" s="225" t="s">
        <v>162</v>
      </c>
      <c r="B14" s="225"/>
      <c r="C14" s="225"/>
      <c r="D14" s="231"/>
      <c r="E14" s="231"/>
      <c r="F14" s="231"/>
      <c r="G14" s="231"/>
      <c r="H14" s="231"/>
      <c r="I14" s="225"/>
      <c r="K14" s="3"/>
    </row>
    <row r="15" spans="1:11" ht="12.75">
      <c r="A15" s="225" t="s">
        <v>164</v>
      </c>
      <c r="B15" s="225"/>
      <c r="C15" s="225"/>
      <c r="D15" s="231"/>
      <c r="E15" s="231"/>
      <c r="F15" s="231"/>
      <c r="G15" s="231"/>
      <c r="H15" s="231"/>
      <c r="I15" s="225"/>
      <c r="K15" s="3"/>
    </row>
    <row r="16" spans="1:9" ht="12.75">
      <c r="A16" s="263" t="s">
        <v>176</v>
      </c>
      <c r="B16" s="263"/>
      <c r="C16" s="263"/>
      <c r="D16" s="263"/>
      <c r="E16" s="263"/>
      <c r="F16" s="263"/>
      <c r="G16" s="263"/>
      <c r="H16" s="263"/>
      <c r="I16" s="263"/>
    </row>
    <row r="17" spans="1:13" ht="44.25" customHeight="1">
      <c r="A17" s="246" t="s">
        <v>138</v>
      </c>
      <c r="B17" s="246"/>
      <c r="C17" s="246"/>
      <c r="D17" s="246"/>
      <c r="E17" s="225"/>
      <c r="F17" s="264" t="s">
        <v>181</v>
      </c>
      <c r="G17" s="264"/>
      <c r="H17" s="264"/>
      <c r="I17" s="264"/>
      <c r="M17" s="3"/>
    </row>
    <row r="18" spans="1:13" ht="12.75">
      <c r="A18" s="4" t="s">
        <v>193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57" t="s">
        <v>5</v>
      </c>
      <c r="B21" s="244" t="s">
        <v>92</v>
      </c>
      <c r="C21" s="244" t="s">
        <v>6</v>
      </c>
      <c r="D21" s="244" t="s">
        <v>93</v>
      </c>
      <c r="E21" s="244" t="s">
        <v>7</v>
      </c>
      <c r="F21" s="244" t="s">
        <v>98</v>
      </c>
      <c r="G21" s="244" t="s">
        <v>94</v>
      </c>
      <c r="H21" s="244" t="s">
        <v>95</v>
      </c>
      <c r="I21" s="244" t="s">
        <v>106</v>
      </c>
      <c r="J21" s="244" t="s">
        <v>107</v>
      </c>
      <c r="K21" s="242" t="s">
        <v>96</v>
      </c>
      <c r="L21" s="259" t="s">
        <v>70</v>
      </c>
    </row>
    <row r="22" spans="1:12" ht="62.25" customHeight="1" thickBot="1">
      <c r="A22" s="258"/>
      <c r="B22" s="245"/>
      <c r="C22" s="245"/>
      <c r="D22" s="245"/>
      <c r="E22" s="245"/>
      <c r="F22" s="245"/>
      <c r="G22" s="245"/>
      <c r="H22" s="245"/>
      <c r="I22" s="245"/>
      <c r="J22" s="245"/>
      <c r="K22" s="243"/>
      <c r="L22" s="260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31">
        <f>D25+D67+D96+D105</f>
        <v>21343091</v>
      </c>
      <c r="E24" s="131">
        <f aca="true" t="shared" si="0" ref="E24:K24">E25+E67+E96+E105</f>
        <v>751000</v>
      </c>
      <c r="F24" s="131">
        <f>F27+F30+F33+F34+F44+F115+F62+F54</f>
        <v>21343091</v>
      </c>
      <c r="G24" s="131">
        <f t="shared" si="0"/>
        <v>0</v>
      </c>
      <c r="H24" s="131">
        <f t="shared" si="0"/>
        <v>21180669.02</v>
      </c>
      <c r="I24" s="131">
        <f t="shared" si="0"/>
        <v>21180669.02</v>
      </c>
      <c r="J24" s="131">
        <f t="shared" si="0"/>
        <v>0</v>
      </c>
      <c r="K24" s="131">
        <f t="shared" si="0"/>
        <v>0</v>
      </c>
      <c r="L24" s="53">
        <f>L25+L61</f>
        <v>0</v>
      </c>
      <c r="M24" s="3"/>
      <c r="N24" s="3"/>
    </row>
    <row r="25" spans="1:14" ht="27" customHeight="1">
      <c r="A25" s="187" t="s">
        <v>133</v>
      </c>
      <c r="B25" s="29">
        <v>2000</v>
      </c>
      <c r="C25" s="106" t="s">
        <v>47</v>
      </c>
      <c r="D25" s="131">
        <f>D26+D31+D55+D58+D62+D66</f>
        <v>21343091</v>
      </c>
      <c r="E25" s="131">
        <f aca="true" t="shared" si="1" ref="E25:K25">E26+E31+E55+E58+E62+E66</f>
        <v>751000</v>
      </c>
      <c r="F25" s="131">
        <v>0</v>
      </c>
      <c r="G25" s="131">
        <f t="shared" si="1"/>
        <v>0</v>
      </c>
      <c r="H25" s="131">
        <f t="shared" si="1"/>
        <v>21180669.02</v>
      </c>
      <c r="I25" s="131">
        <f t="shared" si="1"/>
        <v>21180669.02</v>
      </c>
      <c r="J25" s="131">
        <f t="shared" si="1"/>
        <v>0</v>
      </c>
      <c r="K25" s="131">
        <f t="shared" si="1"/>
        <v>0</v>
      </c>
      <c r="L25" s="53">
        <f>L26+L53</f>
        <v>0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17206491</v>
      </c>
      <c r="E26" s="131">
        <f>SUM(E27,E30,E31,E42,E43,E44,E52)</f>
        <v>375500</v>
      </c>
      <c r="F26" s="131">
        <v>0</v>
      </c>
      <c r="G26" s="131">
        <f>SUM(G27,G30,G31,G42,G43,G44,G52)</f>
        <v>0</v>
      </c>
      <c r="H26" s="131">
        <f>H28+H30</f>
        <v>17066040.21</v>
      </c>
      <c r="I26" s="131">
        <f>I28+I30</f>
        <v>17066040.21</v>
      </c>
      <c r="J26" s="131">
        <f>J28+J30</f>
        <v>0</v>
      </c>
      <c r="K26" s="131">
        <f>K28+K30</f>
        <v>0</v>
      </c>
      <c r="L26" s="32">
        <f>SUM(L27,L30,L31,L42,L43,L44,L52)</f>
        <v>0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 aca="true" t="shared" si="2" ref="D27:K27">SUM(D28:D29)</f>
        <v>14104602</v>
      </c>
      <c r="E27" s="132">
        <f t="shared" si="2"/>
        <v>0</v>
      </c>
      <c r="F27" s="132">
        <v>14104602</v>
      </c>
      <c r="G27" s="132">
        <f t="shared" si="2"/>
        <v>0</v>
      </c>
      <c r="H27" s="132">
        <f t="shared" si="2"/>
        <v>13975302.31</v>
      </c>
      <c r="I27" s="132">
        <f t="shared" si="2"/>
        <v>13975302.31</v>
      </c>
      <c r="J27" s="132">
        <f t="shared" si="2"/>
        <v>0</v>
      </c>
      <c r="K27" s="132">
        <f t="shared" si="2"/>
        <v>0</v>
      </c>
      <c r="L27" s="55">
        <v>0</v>
      </c>
      <c r="M27" s="9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34">
        <v>14104602</v>
      </c>
      <c r="E28" s="134"/>
      <c r="F28" s="134">
        <v>0</v>
      </c>
      <c r="G28" s="134">
        <v>0</v>
      </c>
      <c r="H28" s="134">
        <v>13975302.31</v>
      </c>
      <c r="I28" s="134">
        <v>13975302.31</v>
      </c>
      <c r="J28" s="134"/>
      <c r="K28" s="134">
        <f>H28-I28</f>
        <v>0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6">
        <v>3101889</v>
      </c>
      <c r="E30" s="136"/>
      <c r="F30" s="136">
        <v>3101889</v>
      </c>
      <c r="G30" s="136">
        <v>0</v>
      </c>
      <c r="H30" s="136">
        <v>3090737.9</v>
      </c>
      <c r="I30" s="136">
        <v>3090737.9</v>
      </c>
      <c r="J30" s="136"/>
      <c r="K30" s="136">
        <f>H30-I30</f>
        <v>0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D32+D33+D34+D35+D42+D43+D44+D52</f>
        <v>4135571</v>
      </c>
      <c r="E31" s="131">
        <f>E32+E33+E34+E35+E42+E43+E52</f>
        <v>375500</v>
      </c>
      <c r="F31" s="131">
        <v>0</v>
      </c>
      <c r="G31" s="131">
        <f>G32+G33+G34+G35+G42+G43+G52</f>
        <v>0</v>
      </c>
      <c r="H31" s="131">
        <f>H32+H33+H34+H35+H42+H43+H52+H44</f>
        <v>4114628.81</v>
      </c>
      <c r="I31" s="131">
        <f>I32+I33+I34+I35+I42+I43+I52+I44</f>
        <v>4114628.81</v>
      </c>
      <c r="J31" s="131">
        <f>J32+J33+J34+J35+J42+J43+J52+J44</f>
        <v>0</v>
      </c>
      <c r="K31" s="131">
        <f>K32+K33+K34+K35+K42+K43+K52+K44</f>
        <v>0</v>
      </c>
      <c r="L31" s="55">
        <f>SUM(L32:L36,L37:L37)</f>
        <v>0</v>
      </c>
      <c r="M31" s="9"/>
      <c r="N31" s="9"/>
    </row>
    <row r="32" spans="1:14" ht="18.75" customHeight="1">
      <c r="A32" s="179" t="s">
        <v>9</v>
      </c>
      <c r="B32" s="107">
        <v>2210</v>
      </c>
      <c r="C32" s="108" t="s">
        <v>54</v>
      </c>
      <c r="D32" s="136">
        <v>464871</v>
      </c>
      <c r="E32" s="136"/>
      <c r="F32" s="136">
        <v>0</v>
      </c>
      <c r="G32" s="136">
        <v>0</v>
      </c>
      <c r="H32" s="136">
        <v>464279.37</v>
      </c>
      <c r="I32" s="136">
        <v>464279.37</v>
      </c>
      <c r="J32" s="136"/>
      <c r="K32" s="136">
        <f>H32-I32</f>
        <v>0</v>
      </c>
      <c r="L32" s="56">
        <v>0</v>
      </c>
      <c r="M32" s="3"/>
      <c r="N32" s="3"/>
    </row>
    <row r="33" spans="1:14" ht="14.25" customHeight="1">
      <c r="A33" s="112" t="s">
        <v>10</v>
      </c>
      <c r="B33" s="107">
        <v>2220</v>
      </c>
      <c r="C33" s="108" t="s">
        <v>55</v>
      </c>
      <c r="D33" s="136">
        <v>3500</v>
      </c>
      <c r="E33" s="136">
        <v>2500</v>
      </c>
      <c r="F33" s="136">
        <v>3500</v>
      </c>
      <c r="G33" s="136">
        <v>0</v>
      </c>
      <c r="H33" s="136">
        <v>3499.65</v>
      </c>
      <c r="I33" s="136">
        <v>3499.65</v>
      </c>
      <c r="J33" s="136"/>
      <c r="K33" s="136">
        <f aca="true" t="shared" si="3" ref="K33:K42">H33-I33</f>
        <v>0</v>
      </c>
      <c r="L33" s="56">
        <v>0</v>
      </c>
      <c r="M33" s="3"/>
      <c r="N33" s="3"/>
    </row>
    <row r="34" spans="1:14" ht="15" customHeight="1">
      <c r="A34" s="112" t="s">
        <v>58</v>
      </c>
      <c r="B34" s="107">
        <v>2230</v>
      </c>
      <c r="C34" s="108" t="s">
        <v>56</v>
      </c>
      <c r="D34" s="136">
        <v>1330278</v>
      </c>
      <c r="E34" s="136">
        <v>373000</v>
      </c>
      <c r="F34" s="136">
        <v>1330278</v>
      </c>
      <c r="G34" s="136">
        <v>0</v>
      </c>
      <c r="H34" s="136">
        <v>1322351.23</v>
      </c>
      <c r="I34" s="136">
        <v>1322351.23</v>
      </c>
      <c r="J34" s="136"/>
      <c r="K34" s="136">
        <f t="shared" si="3"/>
        <v>0</v>
      </c>
      <c r="L34" s="56">
        <v>0</v>
      </c>
      <c r="M34" s="3"/>
      <c r="N34" s="3"/>
    </row>
    <row r="35" spans="1:14" ht="14.25" customHeight="1">
      <c r="A35" s="112" t="s">
        <v>85</v>
      </c>
      <c r="B35" s="107">
        <v>2240</v>
      </c>
      <c r="C35" s="108" t="s">
        <v>57</v>
      </c>
      <c r="D35" s="136">
        <v>155100</v>
      </c>
      <c r="E35" s="136"/>
      <c r="F35" s="136"/>
      <c r="G35" s="136">
        <v>0</v>
      </c>
      <c r="H35" s="136">
        <v>149016.11</v>
      </c>
      <c r="I35" s="136">
        <v>149016.11</v>
      </c>
      <c r="J35" s="136"/>
      <c r="K35" s="136">
        <f t="shared" si="3"/>
        <v>0</v>
      </c>
      <c r="L35" s="56">
        <v>0</v>
      </c>
      <c r="M35" s="3"/>
      <c r="N35" s="3"/>
    </row>
    <row r="36" spans="1:14" ht="15" hidden="1">
      <c r="A36" s="44"/>
      <c r="B36" s="25"/>
      <c r="C36" s="26"/>
      <c r="D36" s="136">
        <v>0</v>
      </c>
      <c r="E36" s="136"/>
      <c r="F36" s="136">
        <v>0</v>
      </c>
      <c r="G36" s="136">
        <v>0</v>
      </c>
      <c r="H36" s="136">
        <v>0</v>
      </c>
      <c r="I36" s="136">
        <v>0</v>
      </c>
      <c r="J36" s="136">
        <v>0</v>
      </c>
      <c r="K36" s="136">
        <f t="shared" si="3"/>
        <v>0</v>
      </c>
      <c r="L36" s="56">
        <v>0</v>
      </c>
      <c r="M36" s="3"/>
      <c r="N36" s="3"/>
    </row>
    <row r="37" spans="1:14" ht="14.25" customHeight="1" hidden="1">
      <c r="A37" s="41" t="s">
        <v>76</v>
      </c>
      <c r="B37" s="25">
        <v>1136</v>
      </c>
      <c r="C37" s="26"/>
      <c r="D37" s="136"/>
      <c r="E37" s="136"/>
      <c r="F37" s="136">
        <v>0</v>
      </c>
      <c r="G37" s="136">
        <v>0</v>
      </c>
      <c r="H37" s="136">
        <f>I37</f>
        <v>0</v>
      </c>
      <c r="I37" s="136">
        <v>0</v>
      </c>
      <c r="J37" s="136">
        <v>0</v>
      </c>
      <c r="K37" s="136">
        <f t="shared" si="3"/>
        <v>0</v>
      </c>
      <c r="L37" s="56">
        <v>0</v>
      </c>
      <c r="M37" s="3"/>
      <c r="N37" s="3"/>
    </row>
    <row r="38" spans="1:14" ht="28.5" hidden="1">
      <c r="A38" s="44" t="s">
        <v>11</v>
      </c>
      <c r="B38" s="25">
        <v>1137</v>
      </c>
      <c r="C38" s="25"/>
      <c r="D38" s="136"/>
      <c r="E38" s="136"/>
      <c r="F38" s="136">
        <v>0</v>
      </c>
      <c r="G38" s="136">
        <v>0</v>
      </c>
      <c r="H38" s="136">
        <v>0</v>
      </c>
      <c r="I38" s="136">
        <v>0</v>
      </c>
      <c r="J38" s="136"/>
      <c r="K38" s="136">
        <f t="shared" si="3"/>
        <v>0</v>
      </c>
      <c r="L38" s="56">
        <v>0</v>
      </c>
      <c r="M38" s="3"/>
      <c r="N38" s="3"/>
    </row>
    <row r="39" spans="1:14" ht="15" customHeight="1" hidden="1">
      <c r="A39" s="41" t="s">
        <v>25</v>
      </c>
      <c r="B39" s="25">
        <v>1138</v>
      </c>
      <c r="C39" s="25"/>
      <c r="D39" s="136"/>
      <c r="E39" s="136"/>
      <c r="F39" s="136">
        <v>0</v>
      </c>
      <c r="G39" s="136">
        <v>0</v>
      </c>
      <c r="H39" s="136">
        <v>0</v>
      </c>
      <c r="I39" s="136">
        <v>0</v>
      </c>
      <c r="J39" s="136"/>
      <c r="K39" s="136">
        <f t="shared" si="3"/>
        <v>0</v>
      </c>
      <c r="L39" s="56">
        <v>0</v>
      </c>
      <c r="M39" s="3"/>
      <c r="N39" s="3"/>
    </row>
    <row r="40" spans="1:14" ht="17.25" customHeight="1" hidden="1" thickBot="1">
      <c r="A40" s="41" t="s">
        <v>12</v>
      </c>
      <c r="B40" s="25">
        <v>1139</v>
      </c>
      <c r="C40" s="25"/>
      <c r="D40" s="136"/>
      <c r="E40" s="136"/>
      <c r="F40" s="136">
        <v>0</v>
      </c>
      <c r="G40" s="136">
        <v>0</v>
      </c>
      <c r="H40" s="136">
        <v>0</v>
      </c>
      <c r="I40" s="136">
        <v>0</v>
      </c>
      <c r="J40" s="136"/>
      <c r="K40" s="136">
        <f t="shared" si="3"/>
        <v>0</v>
      </c>
      <c r="L40" s="51">
        <v>0</v>
      </c>
      <c r="M40" s="3"/>
      <c r="N40" s="3"/>
    </row>
    <row r="41" spans="1:14" ht="13.5" customHeight="1" hidden="1" thickTop="1">
      <c r="A41" s="35">
        <v>1</v>
      </c>
      <c r="B41" s="36">
        <v>2</v>
      </c>
      <c r="C41" s="36"/>
      <c r="D41" s="210"/>
      <c r="E41" s="210">
        <v>5</v>
      </c>
      <c r="F41" s="210">
        <v>5</v>
      </c>
      <c r="G41" s="210">
        <v>6</v>
      </c>
      <c r="H41" s="210">
        <v>7</v>
      </c>
      <c r="I41" s="210">
        <v>8</v>
      </c>
      <c r="J41" s="210">
        <v>9</v>
      </c>
      <c r="K41" s="210">
        <v>10</v>
      </c>
      <c r="L41" s="50">
        <v>10</v>
      </c>
      <c r="M41" s="3"/>
      <c r="N41" s="3"/>
    </row>
    <row r="42" spans="1:14" s="10" customFormat="1" ht="15">
      <c r="A42" s="112" t="s">
        <v>13</v>
      </c>
      <c r="B42" s="107">
        <v>2250</v>
      </c>
      <c r="C42" s="107">
        <v>130</v>
      </c>
      <c r="D42" s="136">
        <v>0</v>
      </c>
      <c r="E42" s="136"/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f t="shared" si="3"/>
        <v>0</v>
      </c>
      <c r="L42" s="57">
        <v>0</v>
      </c>
      <c r="M42" s="9"/>
      <c r="N42" s="9"/>
    </row>
    <row r="43" spans="1:14" s="10" customFormat="1" ht="15">
      <c r="A43" s="43" t="s">
        <v>117</v>
      </c>
      <c r="B43" s="27">
        <v>2260</v>
      </c>
      <c r="C43" s="27">
        <v>140</v>
      </c>
      <c r="D43" s="136">
        <v>0</v>
      </c>
      <c r="E43" s="136"/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f>H43-I43</f>
        <v>0</v>
      </c>
      <c r="L43" s="56">
        <v>0</v>
      </c>
      <c r="M43" s="9"/>
      <c r="N43" s="9"/>
    </row>
    <row r="44" spans="1:14" s="10" customFormat="1" ht="14.25" customHeight="1">
      <c r="A44" s="42" t="s">
        <v>14</v>
      </c>
      <c r="B44" s="107">
        <v>2270</v>
      </c>
      <c r="C44" s="107">
        <v>150</v>
      </c>
      <c r="D44" s="132">
        <f>D45+D46+D47+D48+D49</f>
        <v>2172822</v>
      </c>
      <c r="E44" s="132">
        <f aca="true" t="shared" si="4" ref="E44:L44">E45+E46+E47+E48+E49</f>
        <v>0</v>
      </c>
      <c r="F44" s="132">
        <v>2172822</v>
      </c>
      <c r="G44" s="132">
        <f t="shared" si="4"/>
        <v>0</v>
      </c>
      <c r="H44" s="132">
        <f t="shared" si="4"/>
        <v>2170828.45</v>
      </c>
      <c r="I44" s="132">
        <f t="shared" si="4"/>
        <v>2170828.45</v>
      </c>
      <c r="J44" s="132">
        <f t="shared" si="4"/>
        <v>0</v>
      </c>
      <c r="K44" s="132">
        <f t="shared" si="4"/>
        <v>0</v>
      </c>
      <c r="L44" s="132">
        <f t="shared" si="4"/>
        <v>0</v>
      </c>
      <c r="M44" s="9"/>
      <c r="N44" s="9"/>
    </row>
    <row r="45" spans="1:14" ht="16.5" customHeight="1">
      <c r="A45" s="41" t="s">
        <v>15</v>
      </c>
      <c r="B45" s="25">
        <v>2271</v>
      </c>
      <c r="C45" s="25">
        <v>160</v>
      </c>
      <c r="D45" s="134">
        <v>1799422</v>
      </c>
      <c r="E45" s="134"/>
      <c r="F45" s="134">
        <v>0</v>
      </c>
      <c r="G45" s="134">
        <v>0</v>
      </c>
      <c r="H45" s="134">
        <v>1799421.12</v>
      </c>
      <c r="I45" s="134">
        <v>1799421.12</v>
      </c>
      <c r="J45" s="134"/>
      <c r="K45" s="134">
        <f aca="true" t="shared" si="5" ref="K45:K54">H45-I45</f>
        <v>0</v>
      </c>
      <c r="L45" s="56">
        <v>0</v>
      </c>
      <c r="M45" s="3"/>
      <c r="N45" s="3"/>
    </row>
    <row r="46" spans="1:14" ht="18" customHeight="1">
      <c r="A46" s="41" t="s">
        <v>16</v>
      </c>
      <c r="B46" s="25">
        <v>2272</v>
      </c>
      <c r="C46" s="25">
        <v>170</v>
      </c>
      <c r="D46" s="134">
        <v>104600</v>
      </c>
      <c r="E46" s="134"/>
      <c r="F46" s="134">
        <v>0</v>
      </c>
      <c r="G46" s="134">
        <v>0</v>
      </c>
      <c r="H46" s="134">
        <v>102607.33</v>
      </c>
      <c r="I46" s="134">
        <v>102607.33</v>
      </c>
      <c r="J46" s="134"/>
      <c r="K46" s="134">
        <f t="shared" si="5"/>
        <v>0</v>
      </c>
      <c r="L46" s="56">
        <v>0</v>
      </c>
      <c r="M46" s="3"/>
      <c r="N46" s="3"/>
    </row>
    <row r="47" spans="1:14" ht="15.75" customHeight="1">
      <c r="A47" s="41" t="s">
        <v>17</v>
      </c>
      <c r="B47" s="25">
        <v>2273</v>
      </c>
      <c r="C47" s="25">
        <v>180</v>
      </c>
      <c r="D47" s="134">
        <v>268800</v>
      </c>
      <c r="E47" s="134"/>
      <c r="F47" s="134">
        <v>0</v>
      </c>
      <c r="G47" s="134">
        <v>0</v>
      </c>
      <c r="H47" s="134">
        <v>268800</v>
      </c>
      <c r="I47" s="134">
        <v>268800</v>
      </c>
      <c r="J47" s="134"/>
      <c r="K47" s="134">
        <f t="shared" si="5"/>
        <v>0</v>
      </c>
      <c r="L47" s="56">
        <v>0</v>
      </c>
      <c r="M47" s="3"/>
      <c r="N47" s="3"/>
    </row>
    <row r="48" spans="1:14" ht="17.25" customHeight="1">
      <c r="A48" s="41" t="s">
        <v>19</v>
      </c>
      <c r="B48" s="25">
        <v>2274</v>
      </c>
      <c r="C48" s="25">
        <v>190</v>
      </c>
      <c r="D48" s="134">
        <v>0</v>
      </c>
      <c r="E48" s="134"/>
      <c r="F48" s="134">
        <v>0</v>
      </c>
      <c r="G48" s="134">
        <v>0</v>
      </c>
      <c r="H48" s="134"/>
      <c r="I48" s="134"/>
      <c r="J48" s="134"/>
      <c r="K48" s="134">
        <f t="shared" si="5"/>
        <v>0</v>
      </c>
      <c r="L48" s="56">
        <v>0</v>
      </c>
      <c r="M48" s="3"/>
      <c r="N48" s="3"/>
    </row>
    <row r="49" spans="1:14" ht="18" customHeight="1">
      <c r="A49" s="41" t="s">
        <v>18</v>
      </c>
      <c r="B49" s="25">
        <v>2275</v>
      </c>
      <c r="C49" s="25">
        <v>200</v>
      </c>
      <c r="D49" s="134">
        <v>0</v>
      </c>
      <c r="E49" s="134"/>
      <c r="F49" s="134">
        <v>0</v>
      </c>
      <c r="G49" s="134">
        <v>0</v>
      </c>
      <c r="H49" s="134">
        <v>0</v>
      </c>
      <c r="I49" s="134">
        <v>0</v>
      </c>
      <c r="J49" s="134">
        <v>0</v>
      </c>
      <c r="K49" s="134">
        <f t="shared" si="5"/>
        <v>0</v>
      </c>
      <c r="L49" s="56">
        <v>0</v>
      </c>
      <c r="M49" s="3"/>
      <c r="N49" s="3"/>
    </row>
    <row r="50" spans="1:14" ht="18.75" customHeight="1" hidden="1">
      <c r="A50" s="41"/>
      <c r="B50" s="25"/>
      <c r="C50" s="25"/>
      <c r="D50" s="134">
        <v>0</v>
      </c>
      <c r="E50" s="134"/>
      <c r="F50" s="134">
        <v>0</v>
      </c>
      <c r="G50" s="134">
        <v>0</v>
      </c>
      <c r="H50" s="134">
        <v>0</v>
      </c>
      <c r="I50" s="134">
        <v>0</v>
      </c>
      <c r="J50" s="134">
        <v>0</v>
      </c>
      <c r="K50" s="134">
        <f t="shared" si="5"/>
        <v>0</v>
      </c>
      <c r="L50" s="56">
        <v>0</v>
      </c>
      <c r="M50" s="3"/>
      <c r="N50" s="3"/>
    </row>
    <row r="51" spans="1:14" ht="18.75" customHeight="1">
      <c r="A51" s="41" t="s">
        <v>141</v>
      </c>
      <c r="B51" s="25">
        <v>2276</v>
      </c>
      <c r="C51" s="25">
        <v>210</v>
      </c>
      <c r="D51" s="134">
        <v>0</v>
      </c>
      <c r="E51" s="134"/>
      <c r="F51" s="134"/>
      <c r="G51" s="134"/>
      <c r="H51" s="134"/>
      <c r="I51" s="134"/>
      <c r="J51" s="134"/>
      <c r="K51" s="134"/>
      <c r="L51" s="56"/>
      <c r="M51" s="3"/>
      <c r="N51" s="3"/>
    </row>
    <row r="52" spans="1:14" s="10" customFormat="1" ht="30" customHeight="1">
      <c r="A52" s="43" t="s">
        <v>118</v>
      </c>
      <c r="B52" s="107">
        <v>2280</v>
      </c>
      <c r="C52" s="107">
        <v>220</v>
      </c>
      <c r="D52" s="136">
        <f>D53+D54</f>
        <v>9000</v>
      </c>
      <c r="E52" s="136"/>
      <c r="F52" s="136">
        <v>0</v>
      </c>
      <c r="G52" s="136">
        <v>0</v>
      </c>
      <c r="H52" s="136">
        <f>H53+H54</f>
        <v>4654</v>
      </c>
      <c r="I52" s="136">
        <f>I53+I54</f>
        <v>4654</v>
      </c>
      <c r="J52" s="136">
        <f>J53+J54</f>
        <v>0</v>
      </c>
      <c r="K52" s="136">
        <f>K53+K54</f>
        <v>0</v>
      </c>
      <c r="L52" s="57">
        <v>0</v>
      </c>
      <c r="M52" s="9"/>
      <c r="N52" s="9"/>
    </row>
    <row r="53" spans="1:14" s="24" customFormat="1" ht="28.5">
      <c r="A53" s="44" t="s">
        <v>59</v>
      </c>
      <c r="B53" s="25">
        <v>2281</v>
      </c>
      <c r="C53" s="25">
        <v>230</v>
      </c>
      <c r="D53" s="134">
        <v>0</v>
      </c>
      <c r="E53" s="134">
        <v>0</v>
      </c>
      <c r="F53" s="134">
        <v>0</v>
      </c>
      <c r="G53" s="134">
        <v>0</v>
      </c>
      <c r="H53" s="134">
        <v>0</v>
      </c>
      <c r="I53" s="134">
        <v>0</v>
      </c>
      <c r="J53" s="134">
        <v>0</v>
      </c>
      <c r="K53" s="134">
        <f t="shared" si="5"/>
        <v>0</v>
      </c>
      <c r="L53" s="56">
        <f>L56</f>
        <v>0</v>
      </c>
      <c r="M53" s="23"/>
      <c r="N53" s="23"/>
    </row>
    <row r="54" spans="1:14" s="24" customFormat="1" ht="32.25" customHeight="1">
      <c r="A54" s="44" t="s">
        <v>100</v>
      </c>
      <c r="B54" s="25">
        <v>2282</v>
      </c>
      <c r="C54" s="25">
        <v>240</v>
      </c>
      <c r="D54" s="134">
        <v>9000</v>
      </c>
      <c r="E54" s="134">
        <v>0</v>
      </c>
      <c r="F54" s="134">
        <v>9000</v>
      </c>
      <c r="G54" s="134">
        <v>0</v>
      </c>
      <c r="H54" s="134">
        <v>4654</v>
      </c>
      <c r="I54" s="134">
        <v>4654</v>
      </c>
      <c r="J54" s="134">
        <v>0</v>
      </c>
      <c r="K54" s="134">
        <f t="shared" si="5"/>
        <v>0</v>
      </c>
      <c r="L54" s="56">
        <v>0</v>
      </c>
      <c r="M54" s="23"/>
      <c r="N54" s="23"/>
    </row>
    <row r="55" spans="1:14" ht="15.75" customHeight="1">
      <c r="A55" s="115" t="s">
        <v>119</v>
      </c>
      <c r="B55" s="105">
        <v>2400</v>
      </c>
      <c r="C55" s="105">
        <v>250</v>
      </c>
      <c r="D55" s="141">
        <f>D56+D57</f>
        <v>0</v>
      </c>
      <c r="E55" s="141">
        <f aca="true" t="shared" si="6" ref="E55:K55">E56+E57</f>
        <v>0</v>
      </c>
      <c r="F55" s="141">
        <f t="shared" si="6"/>
        <v>0</v>
      </c>
      <c r="G55" s="141">
        <f t="shared" si="6"/>
        <v>0</v>
      </c>
      <c r="H55" s="141">
        <f t="shared" si="6"/>
        <v>0</v>
      </c>
      <c r="I55" s="141">
        <f t="shared" si="6"/>
        <v>0</v>
      </c>
      <c r="J55" s="141">
        <f t="shared" si="6"/>
        <v>0</v>
      </c>
      <c r="K55" s="141">
        <f t="shared" si="6"/>
        <v>0</v>
      </c>
      <c r="L55" s="56">
        <v>0</v>
      </c>
      <c r="M55" s="3"/>
      <c r="N55" s="3"/>
    </row>
    <row r="56" spans="1:14" s="10" customFormat="1" ht="15" customHeight="1">
      <c r="A56" s="116" t="s">
        <v>120</v>
      </c>
      <c r="B56" s="107">
        <v>2410</v>
      </c>
      <c r="C56" s="107">
        <v>260</v>
      </c>
      <c r="D56" s="136">
        <f>D57+D58+D59</f>
        <v>0</v>
      </c>
      <c r="E56" s="136">
        <f aca="true" t="shared" si="7" ref="E56:K56">E59</f>
        <v>0</v>
      </c>
      <c r="F56" s="136">
        <v>0</v>
      </c>
      <c r="G56" s="136">
        <f t="shared" si="7"/>
        <v>0</v>
      </c>
      <c r="H56" s="136">
        <f t="shared" si="7"/>
        <v>0</v>
      </c>
      <c r="I56" s="136">
        <f t="shared" si="7"/>
        <v>0</v>
      </c>
      <c r="J56" s="136">
        <f t="shared" si="7"/>
        <v>0</v>
      </c>
      <c r="K56" s="136">
        <f t="shared" si="7"/>
        <v>0</v>
      </c>
      <c r="L56" s="55">
        <f>SUM(L57:L59)</f>
        <v>0</v>
      </c>
      <c r="M56" s="9"/>
      <c r="N56" s="9"/>
    </row>
    <row r="57" spans="1:14" s="10" customFormat="1" ht="15">
      <c r="A57" s="116" t="s">
        <v>121</v>
      </c>
      <c r="B57" s="107">
        <v>2420</v>
      </c>
      <c r="C57" s="107">
        <v>270</v>
      </c>
      <c r="D57" s="136">
        <v>0</v>
      </c>
      <c r="E57" s="136">
        <v>0</v>
      </c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v>0</v>
      </c>
      <c r="L57" s="56">
        <v>0</v>
      </c>
      <c r="M57" s="9"/>
      <c r="N57" s="9"/>
    </row>
    <row r="58" spans="1:14" s="10" customFormat="1" ht="15.75">
      <c r="A58" s="115" t="s">
        <v>122</v>
      </c>
      <c r="B58" s="105">
        <v>2600</v>
      </c>
      <c r="C58" s="105">
        <v>280</v>
      </c>
      <c r="D58" s="141">
        <f>D59+D60+D61</f>
        <v>0</v>
      </c>
      <c r="E58" s="141">
        <f aca="true" t="shared" si="8" ref="E58:K58">E59+E60+E61</f>
        <v>0</v>
      </c>
      <c r="F58" s="141">
        <f t="shared" si="8"/>
        <v>0</v>
      </c>
      <c r="G58" s="141">
        <f t="shared" si="8"/>
        <v>0</v>
      </c>
      <c r="H58" s="141">
        <f t="shared" si="8"/>
        <v>0</v>
      </c>
      <c r="I58" s="141">
        <f t="shared" si="8"/>
        <v>0</v>
      </c>
      <c r="J58" s="141">
        <f t="shared" si="8"/>
        <v>0</v>
      </c>
      <c r="K58" s="141">
        <f t="shared" si="8"/>
        <v>0</v>
      </c>
      <c r="L58" s="56">
        <v>0</v>
      </c>
      <c r="M58" s="9"/>
      <c r="N58" s="9"/>
    </row>
    <row r="59" spans="1:14" s="10" customFormat="1" ht="14.25" customHeight="1">
      <c r="A59" s="116" t="s">
        <v>134</v>
      </c>
      <c r="B59" s="107">
        <v>2610</v>
      </c>
      <c r="C59" s="107">
        <v>290</v>
      </c>
      <c r="D59" s="132">
        <v>0</v>
      </c>
      <c r="E59" s="132">
        <f aca="true" t="shared" si="9" ref="E59:L59">SUM(E60:E62)</f>
        <v>0</v>
      </c>
      <c r="F59" s="132"/>
      <c r="G59" s="132">
        <f t="shared" si="9"/>
        <v>0</v>
      </c>
      <c r="H59" s="132">
        <v>0</v>
      </c>
      <c r="I59" s="132">
        <v>0</v>
      </c>
      <c r="J59" s="132">
        <v>0</v>
      </c>
      <c r="K59" s="132">
        <f t="shared" si="9"/>
        <v>0</v>
      </c>
      <c r="L59" s="55">
        <f t="shared" si="9"/>
        <v>0</v>
      </c>
      <c r="M59" s="9"/>
      <c r="N59" s="9"/>
    </row>
    <row r="60" spans="1:14" ht="27.75" customHeight="1">
      <c r="A60" s="116" t="s">
        <v>26</v>
      </c>
      <c r="B60" s="107">
        <v>2620</v>
      </c>
      <c r="C60" s="107">
        <v>300</v>
      </c>
      <c r="D60" s="134">
        <v>0</v>
      </c>
      <c r="E60" s="134">
        <v>0</v>
      </c>
      <c r="F60" s="134">
        <v>0</v>
      </c>
      <c r="G60" s="134">
        <v>0</v>
      </c>
      <c r="H60" s="134">
        <v>0</v>
      </c>
      <c r="I60" s="134">
        <v>0</v>
      </c>
      <c r="J60" s="134">
        <v>0</v>
      </c>
      <c r="K60" s="134">
        <v>0</v>
      </c>
      <c r="L60" s="56">
        <v>0</v>
      </c>
      <c r="M60" s="3"/>
      <c r="N60" s="3"/>
    </row>
    <row r="61" spans="1:14" ht="29.25" customHeight="1">
      <c r="A61" s="116" t="s">
        <v>123</v>
      </c>
      <c r="B61" s="107">
        <v>2630</v>
      </c>
      <c r="C61" s="107">
        <v>310</v>
      </c>
      <c r="D61" s="134">
        <v>0</v>
      </c>
      <c r="E61" s="134">
        <v>0</v>
      </c>
      <c r="F61" s="134">
        <v>0</v>
      </c>
      <c r="G61" s="134">
        <v>0</v>
      </c>
      <c r="H61" s="134">
        <v>0</v>
      </c>
      <c r="I61" s="134">
        <v>0</v>
      </c>
      <c r="J61" s="134">
        <v>0</v>
      </c>
      <c r="K61" s="134">
        <v>0</v>
      </c>
      <c r="L61" s="61">
        <v>0</v>
      </c>
      <c r="M61" s="3"/>
      <c r="N61" s="3"/>
    </row>
    <row r="62" spans="1:14" ht="19.5" customHeight="1">
      <c r="A62" s="109" t="s">
        <v>124</v>
      </c>
      <c r="B62" s="105">
        <v>2700</v>
      </c>
      <c r="C62" s="105">
        <v>320</v>
      </c>
      <c r="D62" s="141">
        <f>D63+D64+D65</f>
        <v>0</v>
      </c>
      <c r="E62" s="141">
        <f aca="true" t="shared" si="10" ref="E62:K62">E63+E64+E65</f>
        <v>0</v>
      </c>
      <c r="F62" s="141">
        <v>0</v>
      </c>
      <c r="G62" s="141">
        <f t="shared" si="10"/>
        <v>0</v>
      </c>
      <c r="H62" s="141">
        <f t="shared" si="10"/>
        <v>0</v>
      </c>
      <c r="I62" s="141">
        <f t="shared" si="10"/>
        <v>0</v>
      </c>
      <c r="J62" s="141">
        <f t="shared" si="10"/>
        <v>0</v>
      </c>
      <c r="K62" s="141">
        <f t="shared" si="10"/>
        <v>0</v>
      </c>
      <c r="L62" s="61">
        <v>0</v>
      </c>
      <c r="M62" s="3"/>
      <c r="N62" s="3"/>
    </row>
    <row r="63" spans="1:14" s="10" customFormat="1" ht="17.25" customHeight="1">
      <c r="A63" s="112" t="s">
        <v>20</v>
      </c>
      <c r="B63" s="107">
        <v>2710</v>
      </c>
      <c r="C63" s="107">
        <v>330</v>
      </c>
      <c r="D63" s="136">
        <v>0</v>
      </c>
      <c r="E63" s="136">
        <v>0</v>
      </c>
      <c r="F63" s="136">
        <v>0</v>
      </c>
      <c r="G63" s="136">
        <v>0</v>
      </c>
      <c r="H63" s="136">
        <v>0</v>
      </c>
      <c r="I63" s="136">
        <v>0</v>
      </c>
      <c r="J63" s="136">
        <v>0</v>
      </c>
      <c r="K63" s="136">
        <v>0</v>
      </c>
      <c r="L63" s="51">
        <v>0</v>
      </c>
      <c r="M63" s="9"/>
      <c r="N63" s="9"/>
    </row>
    <row r="64" spans="1:14" s="1" customFormat="1" ht="15" customHeight="1">
      <c r="A64" s="112" t="s">
        <v>41</v>
      </c>
      <c r="B64" s="107">
        <v>2720</v>
      </c>
      <c r="C64" s="107">
        <v>340</v>
      </c>
      <c r="D64" s="212">
        <v>0</v>
      </c>
      <c r="E64" s="212">
        <f aca="true" t="shared" si="11" ref="E64:K64">SUM(E65,E77,E78)</f>
        <v>0</v>
      </c>
      <c r="F64" s="212">
        <f t="shared" si="11"/>
        <v>0</v>
      </c>
      <c r="G64" s="212">
        <f t="shared" si="11"/>
        <v>0</v>
      </c>
      <c r="H64" s="212">
        <v>0</v>
      </c>
      <c r="I64" s="212">
        <v>0</v>
      </c>
      <c r="J64" s="212">
        <v>0</v>
      </c>
      <c r="K64" s="212">
        <f t="shared" si="11"/>
        <v>0</v>
      </c>
      <c r="L64" s="58">
        <f>SUM(L65,L77,L78)</f>
        <v>0</v>
      </c>
      <c r="M64" s="12"/>
      <c r="N64" s="12"/>
    </row>
    <row r="65" spans="1:14" s="1" customFormat="1" ht="14.25" customHeight="1">
      <c r="A65" s="112" t="s">
        <v>125</v>
      </c>
      <c r="B65" s="107">
        <v>2730</v>
      </c>
      <c r="C65" s="107">
        <v>350</v>
      </c>
      <c r="D65" s="151">
        <v>0</v>
      </c>
      <c r="E65" s="151">
        <f>SUM(E66:E67,E72)</f>
        <v>0</v>
      </c>
      <c r="F65" s="151">
        <f>SUM(F66:F67,F72)</f>
        <v>0</v>
      </c>
      <c r="G65" s="151">
        <f>SUM(G66:G67,G72)</f>
        <v>0</v>
      </c>
      <c r="H65" s="151"/>
      <c r="I65" s="151"/>
      <c r="J65" s="151"/>
      <c r="K65" s="151">
        <f>H65-I65</f>
        <v>0</v>
      </c>
      <c r="L65" s="58">
        <f>SUM(L66:L67,L72)</f>
        <v>0</v>
      </c>
      <c r="M65" s="12"/>
      <c r="N65" s="12"/>
    </row>
    <row r="66" spans="1:14" s="10" customFormat="1" ht="16.5" customHeight="1">
      <c r="A66" s="109" t="s">
        <v>126</v>
      </c>
      <c r="B66" s="105">
        <v>2800</v>
      </c>
      <c r="C66" s="105">
        <v>360</v>
      </c>
      <c r="D66" s="141">
        <v>1029</v>
      </c>
      <c r="E66" s="141"/>
      <c r="F66" s="141">
        <v>0</v>
      </c>
      <c r="G66" s="141">
        <v>0</v>
      </c>
      <c r="H66" s="141">
        <v>0</v>
      </c>
      <c r="I66" s="141">
        <v>0</v>
      </c>
      <c r="J66" s="141">
        <v>0</v>
      </c>
      <c r="K66" s="141">
        <f>H66-I66</f>
        <v>0</v>
      </c>
      <c r="L66" s="51">
        <v>0</v>
      </c>
      <c r="M66" s="9"/>
      <c r="N66" s="9"/>
    </row>
    <row r="67" spans="1:14" s="10" customFormat="1" ht="15.75" customHeight="1">
      <c r="A67" s="118" t="s">
        <v>21</v>
      </c>
      <c r="B67" s="29">
        <v>3000</v>
      </c>
      <c r="C67" s="29">
        <v>370</v>
      </c>
      <c r="D67" s="131">
        <f>D68+D91</f>
        <v>0</v>
      </c>
      <c r="E67" s="131">
        <f aca="true" t="shared" si="12" ref="E67:K67">E68+E91</f>
        <v>0</v>
      </c>
      <c r="F67" s="131">
        <f t="shared" si="12"/>
        <v>0</v>
      </c>
      <c r="G67" s="131">
        <f t="shared" si="12"/>
        <v>0</v>
      </c>
      <c r="H67" s="131">
        <f t="shared" si="12"/>
        <v>0</v>
      </c>
      <c r="I67" s="131">
        <f t="shared" si="12"/>
        <v>0</v>
      </c>
      <c r="J67" s="131">
        <f t="shared" si="12"/>
        <v>0</v>
      </c>
      <c r="K67" s="131">
        <f t="shared" si="12"/>
        <v>0</v>
      </c>
      <c r="L67" s="51">
        <v>0</v>
      </c>
      <c r="M67" s="9"/>
      <c r="N67" s="9"/>
    </row>
    <row r="68" spans="1:14" ht="14.25" customHeight="1">
      <c r="A68" s="45" t="s">
        <v>22</v>
      </c>
      <c r="B68" s="29">
        <v>3100</v>
      </c>
      <c r="C68" s="29">
        <v>380</v>
      </c>
      <c r="D68" s="141">
        <f>D69+D70+D75+D79+D89+D90</f>
        <v>0</v>
      </c>
      <c r="E68" s="141">
        <f aca="true" t="shared" si="13" ref="E68:K68">E69+E70+E75+E79+E89+E90</f>
        <v>0</v>
      </c>
      <c r="F68" s="141">
        <f t="shared" si="13"/>
        <v>0</v>
      </c>
      <c r="G68" s="141">
        <f t="shared" si="13"/>
        <v>0</v>
      </c>
      <c r="H68" s="141">
        <f t="shared" si="13"/>
        <v>0</v>
      </c>
      <c r="I68" s="141">
        <f t="shared" si="13"/>
        <v>0</v>
      </c>
      <c r="J68" s="141">
        <f t="shared" si="13"/>
        <v>0</v>
      </c>
      <c r="K68" s="141">
        <f t="shared" si="13"/>
        <v>0</v>
      </c>
      <c r="L68" s="51">
        <v>0</v>
      </c>
      <c r="M68" s="3"/>
      <c r="N68" s="3"/>
    </row>
    <row r="69" spans="1:14" ht="30" customHeight="1">
      <c r="A69" s="116" t="s">
        <v>23</v>
      </c>
      <c r="B69" s="107">
        <v>3110</v>
      </c>
      <c r="C69" s="107">
        <v>390</v>
      </c>
      <c r="D69" s="136">
        <v>0</v>
      </c>
      <c r="E69" s="136">
        <v>0</v>
      </c>
      <c r="F69" s="136">
        <v>0</v>
      </c>
      <c r="G69" s="136">
        <v>0</v>
      </c>
      <c r="H69" s="136">
        <v>0</v>
      </c>
      <c r="I69" s="136">
        <v>0</v>
      </c>
      <c r="J69" s="136">
        <v>0</v>
      </c>
      <c r="K69" s="136">
        <v>0</v>
      </c>
      <c r="L69" s="54">
        <v>0</v>
      </c>
      <c r="M69" s="3"/>
      <c r="N69" s="3"/>
    </row>
    <row r="70" spans="1:14" ht="15" customHeight="1" thickBot="1">
      <c r="A70" s="112" t="s">
        <v>24</v>
      </c>
      <c r="B70" s="107">
        <v>3120</v>
      </c>
      <c r="C70" s="107">
        <v>400</v>
      </c>
      <c r="D70" s="136">
        <f>D71+D73</f>
        <v>0</v>
      </c>
      <c r="E70" s="136">
        <f aca="true" t="shared" si="14" ref="E70:K70">E71+E73</f>
        <v>0</v>
      </c>
      <c r="F70" s="136">
        <f t="shared" si="14"/>
        <v>0</v>
      </c>
      <c r="G70" s="136">
        <f t="shared" si="14"/>
        <v>0</v>
      </c>
      <c r="H70" s="136">
        <f t="shared" si="14"/>
        <v>0</v>
      </c>
      <c r="I70" s="136">
        <f t="shared" si="14"/>
        <v>0</v>
      </c>
      <c r="J70" s="136">
        <f t="shared" si="14"/>
        <v>0</v>
      </c>
      <c r="K70" s="136">
        <f t="shared" si="14"/>
        <v>0</v>
      </c>
      <c r="L70" s="51">
        <v>0</v>
      </c>
      <c r="M70" s="3"/>
      <c r="N70" s="3"/>
    </row>
    <row r="71" spans="1:14" ht="12.75" customHeight="1" thickTop="1">
      <c r="A71" s="117" t="s">
        <v>127</v>
      </c>
      <c r="B71" s="114">
        <v>3121</v>
      </c>
      <c r="C71" s="114">
        <v>410</v>
      </c>
      <c r="D71" s="138"/>
      <c r="E71" s="138"/>
      <c r="F71" s="138"/>
      <c r="G71" s="138"/>
      <c r="H71" s="138"/>
      <c r="I71" s="138"/>
      <c r="J71" s="138"/>
      <c r="K71" s="138"/>
      <c r="L71" s="50">
        <v>10</v>
      </c>
      <c r="M71" s="3"/>
      <c r="N71" s="3"/>
    </row>
    <row r="72" spans="1:14" s="10" customFormat="1" ht="21" customHeight="1" hidden="1">
      <c r="A72" s="113" t="s">
        <v>27</v>
      </c>
      <c r="B72" s="114">
        <v>2122</v>
      </c>
      <c r="C72" s="114"/>
      <c r="D72" s="132">
        <f aca="true" t="shared" si="15" ref="D72:L72">SUM(D73:D76)</f>
        <v>0</v>
      </c>
      <c r="E72" s="132">
        <f t="shared" si="15"/>
        <v>0</v>
      </c>
      <c r="F72" s="132">
        <f t="shared" si="15"/>
        <v>0</v>
      </c>
      <c r="G72" s="132">
        <f t="shared" si="15"/>
        <v>0</v>
      </c>
      <c r="H72" s="132">
        <f t="shared" si="15"/>
        <v>0</v>
      </c>
      <c r="I72" s="132">
        <f t="shared" si="15"/>
        <v>0</v>
      </c>
      <c r="J72" s="132">
        <f t="shared" si="15"/>
        <v>0</v>
      </c>
      <c r="K72" s="132">
        <f t="shared" si="15"/>
        <v>0</v>
      </c>
      <c r="L72" s="55">
        <f t="shared" si="15"/>
        <v>0</v>
      </c>
      <c r="M72" s="9"/>
      <c r="N72" s="9"/>
    </row>
    <row r="73" spans="1:14" ht="15">
      <c r="A73" s="119" t="s">
        <v>128</v>
      </c>
      <c r="B73" s="114">
        <v>3122</v>
      </c>
      <c r="C73" s="114">
        <v>420</v>
      </c>
      <c r="D73" s="134">
        <v>0</v>
      </c>
      <c r="E73" s="134">
        <v>0</v>
      </c>
      <c r="F73" s="134">
        <v>0</v>
      </c>
      <c r="G73" s="134">
        <v>0</v>
      </c>
      <c r="H73" s="134">
        <v>0</v>
      </c>
      <c r="I73" s="134">
        <v>0</v>
      </c>
      <c r="J73" s="134">
        <v>0</v>
      </c>
      <c r="K73" s="134">
        <v>0</v>
      </c>
      <c r="L73" s="51">
        <v>0</v>
      </c>
      <c r="M73" s="3"/>
      <c r="N73" s="3"/>
    </row>
    <row r="74" spans="1:14" ht="15" hidden="1">
      <c r="A74" s="35"/>
      <c r="B74" s="36"/>
      <c r="C74" s="36"/>
      <c r="D74" s="134">
        <v>0</v>
      </c>
      <c r="E74" s="134">
        <v>0</v>
      </c>
      <c r="F74" s="134">
        <v>0</v>
      </c>
      <c r="G74" s="134">
        <v>0</v>
      </c>
      <c r="H74" s="134">
        <v>0</v>
      </c>
      <c r="I74" s="134">
        <v>0</v>
      </c>
      <c r="J74" s="134">
        <v>0</v>
      </c>
      <c r="K74" s="134">
        <v>0</v>
      </c>
      <c r="L74" s="51">
        <v>0</v>
      </c>
      <c r="M74" s="3"/>
      <c r="N74" s="3"/>
    </row>
    <row r="75" spans="1:14" ht="15" customHeight="1">
      <c r="A75" s="120" t="s">
        <v>77</v>
      </c>
      <c r="B75" s="107">
        <v>3130</v>
      </c>
      <c r="C75" s="107">
        <v>430</v>
      </c>
      <c r="D75" s="136">
        <f>D76+D78</f>
        <v>0</v>
      </c>
      <c r="E75" s="136">
        <f aca="true" t="shared" si="16" ref="E75:K75">E76+E78</f>
        <v>0</v>
      </c>
      <c r="F75" s="136">
        <f t="shared" si="16"/>
        <v>0</v>
      </c>
      <c r="G75" s="136">
        <f t="shared" si="16"/>
        <v>0</v>
      </c>
      <c r="H75" s="136">
        <f t="shared" si="16"/>
        <v>0</v>
      </c>
      <c r="I75" s="136">
        <f t="shared" si="16"/>
        <v>0</v>
      </c>
      <c r="J75" s="136">
        <f t="shared" si="16"/>
        <v>0</v>
      </c>
      <c r="K75" s="136">
        <f t="shared" si="16"/>
        <v>0</v>
      </c>
      <c r="L75" s="51">
        <v>0</v>
      </c>
      <c r="M75" s="3"/>
      <c r="N75" s="3"/>
    </row>
    <row r="76" spans="1:14" ht="14.25" customHeight="1">
      <c r="A76" s="40" t="s">
        <v>129</v>
      </c>
      <c r="B76" s="25">
        <v>3131</v>
      </c>
      <c r="C76" s="25">
        <v>440</v>
      </c>
      <c r="D76" s="134">
        <v>0</v>
      </c>
      <c r="E76" s="134">
        <v>0</v>
      </c>
      <c r="F76" s="134">
        <v>0</v>
      </c>
      <c r="G76" s="134">
        <v>0</v>
      </c>
      <c r="H76" s="134">
        <v>0</v>
      </c>
      <c r="I76" s="134">
        <v>0</v>
      </c>
      <c r="J76" s="134">
        <v>0</v>
      </c>
      <c r="K76" s="134">
        <v>0</v>
      </c>
      <c r="L76" s="51">
        <v>0</v>
      </c>
      <c r="M76" s="3"/>
      <c r="N76" s="3"/>
    </row>
    <row r="77" spans="1:14" ht="15" customHeight="1" hidden="1">
      <c r="A77" s="40" t="s">
        <v>78</v>
      </c>
      <c r="B77" s="25">
        <v>2132</v>
      </c>
      <c r="C77" s="25"/>
      <c r="D77" s="134">
        <v>0</v>
      </c>
      <c r="E77" s="134">
        <v>0</v>
      </c>
      <c r="F77" s="134">
        <v>0</v>
      </c>
      <c r="G77" s="134">
        <v>0</v>
      </c>
      <c r="H77" s="134">
        <v>0</v>
      </c>
      <c r="I77" s="134">
        <v>0</v>
      </c>
      <c r="J77" s="134">
        <v>0</v>
      </c>
      <c r="K77" s="134">
        <v>0</v>
      </c>
      <c r="L77" s="56">
        <v>0</v>
      </c>
      <c r="M77" s="3"/>
      <c r="N77" s="3"/>
    </row>
    <row r="78" spans="1:14" ht="13.5" customHeight="1">
      <c r="A78" s="40" t="s">
        <v>79</v>
      </c>
      <c r="B78" s="25">
        <v>3132</v>
      </c>
      <c r="C78" s="25">
        <v>450</v>
      </c>
      <c r="D78" s="134">
        <v>0</v>
      </c>
      <c r="E78" s="134">
        <v>0</v>
      </c>
      <c r="F78" s="134">
        <v>0</v>
      </c>
      <c r="G78" s="134">
        <v>0</v>
      </c>
      <c r="H78" s="134">
        <v>0</v>
      </c>
      <c r="I78" s="134">
        <v>0</v>
      </c>
      <c r="J78" s="134">
        <v>0</v>
      </c>
      <c r="K78" s="134">
        <v>0</v>
      </c>
      <c r="L78" s="56">
        <v>0</v>
      </c>
      <c r="M78" s="3"/>
      <c r="N78" s="3"/>
    </row>
    <row r="79" spans="1:14" ht="12.75" customHeight="1">
      <c r="A79" s="120" t="s">
        <v>60</v>
      </c>
      <c r="B79" s="107">
        <v>3140</v>
      </c>
      <c r="C79" s="107">
        <v>460</v>
      </c>
      <c r="D79" s="208">
        <f>D80+D82+D88</f>
        <v>0</v>
      </c>
      <c r="E79" s="208">
        <f aca="true" t="shared" si="17" ref="E79:K79">E80+E82+E88</f>
        <v>0</v>
      </c>
      <c r="F79" s="208">
        <f t="shared" si="17"/>
        <v>0</v>
      </c>
      <c r="G79" s="208">
        <f t="shared" si="17"/>
        <v>0</v>
      </c>
      <c r="H79" s="208">
        <f t="shared" si="17"/>
        <v>0</v>
      </c>
      <c r="I79" s="208">
        <f t="shared" si="17"/>
        <v>0</v>
      </c>
      <c r="J79" s="208">
        <f t="shared" si="17"/>
        <v>0</v>
      </c>
      <c r="K79" s="208">
        <f t="shared" si="17"/>
        <v>0</v>
      </c>
      <c r="L79" s="60" t="s">
        <v>46</v>
      </c>
      <c r="M79" s="3"/>
      <c r="N79" s="3"/>
    </row>
    <row r="80" spans="1:14" ht="13.5" customHeight="1">
      <c r="A80" s="40" t="s">
        <v>130</v>
      </c>
      <c r="B80" s="25">
        <v>3141</v>
      </c>
      <c r="C80" s="25">
        <v>470</v>
      </c>
      <c r="D80" s="195">
        <v>0</v>
      </c>
      <c r="E80" s="195"/>
      <c r="F80" s="195">
        <v>0</v>
      </c>
      <c r="G80" s="195">
        <v>0</v>
      </c>
      <c r="H80" s="195">
        <v>0</v>
      </c>
      <c r="I80" s="195">
        <v>0</v>
      </c>
      <c r="J80" s="195">
        <v>0</v>
      </c>
      <c r="K80" s="195">
        <v>0</v>
      </c>
      <c r="L80" s="34"/>
      <c r="M80" s="3"/>
      <c r="N80" s="3"/>
    </row>
    <row r="81" spans="1:12" ht="18.75" customHeight="1" hidden="1" thickTop="1">
      <c r="A81" s="38" t="s">
        <v>61</v>
      </c>
      <c r="B81" s="25">
        <v>2142</v>
      </c>
      <c r="C81" s="25"/>
      <c r="D81" s="195"/>
      <c r="E81" s="195"/>
      <c r="F81" s="195"/>
      <c r="G81" s="195"/>
      <c r="H81" s="195"/>
      <c r="I81" s="195"/>
      <c r="J81" s="195"/>
      <c r="K81" s="195"/>
      <c r="L81" s="50">
        <v>11</v>
      </c>
    </row>
    <row r="82" spans="1:12" ht="14.25" customHeight="1">
      <c r="A82" s="38" t="s">
        <v>131</v>
      </c>
      <c r="B82" s="25">
        <v>3142</v>
      </c>
      <c r="C82" s="25">
        <v>480</v>
      </c>
      <c r="D82" s="195">
        <v>0</v>
      </c>
      <c r="E82" s="195"/>
      <c r="F82" s="195">
        <v>0</v>
      </c>
      <c r="G82" s="195">
        <v>0</v>
      </c>
      <c r="H82" s="195">
        <v>0</v>
      </c>
      <c r="I82" s="195">
        <v>0</v>
      </c>
      <c r="J82" s="195">
        <v>0</v>
      </c>
      <c r="K82" s="195">
        <v>0</v>
      </c>
      <c r="L82" s="51">
        <v>0</v>
      </c>
    </row>
    <row r="83" spans="1:12" ht="18.75" customHeight="1" hidden="1" thickBot="1">
      <c r="A83" s="38"/>
      <c r="B83" s="85"/>
      <c r="C83" s="85"/>
      <c r="D83" s="172"/>
      <c r="E83" s="172"/>
      <c r="F83" s="172"/>
      <c r="G83" s="172"/>
      <c r="H83" s="172"/>
      <c r="I83" s="172"/>
      <c r="J83" s="172"/>
      <c r="K83" s="173"/>
      <c r="L83" s="51">
        <v>0</v>
      </c>
    </row>
    <row r="84" spans="1:14" ht="23.25" customHeight="1" hidden="1" thickTop="1">
      <c r="A84" s="38"/>
      <c r="B84" s="85"/>
      <c r="C84" s="85"/>
      <c r="D84" s="174"/>
      <c r="E84" s="174"/>
      <c r="F84" s="174"/>
      <c r="G84" s="174"/>
      <c r="H84" s="174"/>
      <c r="I84" s="174"/>
      <c r="J84" s="174"/>
      <c r="K84" s="174"/>
      <c r="L84" s="51">
        <v>0</v>
      </c>
      <c r="M84" s="6"/>
      <c r="N84" s="6"/>
    </row>
    <row r="85" spans="1:14" ht="19.5" customHeight="1" hidden="1">
      <c r="A85" s="38"/>
      <c r="B85" s="85"/>
      <c r="C85" s="85"/>
      <c r="D85" s="140">
        <v>0</v>
      </c>
      <c r="E85" s="140">
        <v>0</v>
      </c>
      <c r="F85" s="140">
        <v>0</v>
      </c>
      <c r="G85" s="140">
        <v>0</v>
      </c>
      <c r="H85" s="140">
        <v>0</v>
      </c>
      <c r="I85" s="140">
        <v>0</v>
      </c>
      <c r="J85" s="140">
        <v>0</v>
      </c>
      <c r="K85" s="140">
        <v>0</v>
      </c>
      <c r="L85" s="51">
        <v>0</v>
      </c>
      <c r="M85" s="3"/>
      <c r="N85" s="3"/>
    </row>
    <row r="86" spans="1:14" ht="18" customHeight="1" hidden="1">
      <c r="A86" s="38"/>
      <c r="B86" s="85"/>
      <c r="C86" s="85"/>
      <c r="D86" s="140">
        <v>0</v>
      </c>
      <c r="E86" s="140">
        <v>0</v>
      </c>
      <c r="F86" s="140">
        <v>0</v>
      </c>
      <c r="G86" s="140">
        <v>0</v>
      </c>
      <c r="H86" s="140">
        <v>0</v>
      </c>
      <c r="I86" s="140">
        <v>0</v>
      </c>
      <c r="J86" s="140">
        <v>0</v>
      </c>
      <c r="K86" s="140">
        <v>0</v>
      </c>
      <c r="L86" s="49">
        <v>0</v>
      </c>
      <c r="M86" s="3"/>
      <c r="N86" s="3"/>
    </row>
    <row r="87" spans="1:14" ht="14.25" customHeight="1" hidden="1">
      <c r="A87" s="33">
        <v>1</v>
      </c>
      <c r="B87" s="25">
        <v>2</v>
      </c>
      <c r="C87" s="25"/>
      <c r="D87" s="140">
        <v>0</v>
      </c>
      <c r="E87" s="140">
        <v>0</v>
      </c>
      <c r="F87" s="140">
        <v>0</v>
      </c>
      <c r="G87" s="140">
        <v>0</v>
      </c>
      <c r="H87" s="140">
        <v>0</v>
      </c>
      <c r="I87" s="140">
        <v>0</v>
      </c>
      <c r="J87" s="140">
        <v>0</v>
      </c>
      <c r="K87" s="140">
        <v>0</v>
      </c>
      <c r="L87" s="49">
        <v>0</v>
      </c>
      <c r="M87" s="3"/>
      <c r="N87" s="3"/>
    </row>
    <row r="88" spans="1:14" ht="15" customHeight="1">
      <c r="A88" s="40" t="s">
        <v>62</v>
      </c>
      <c r="B88" s="25">
        <v>3143</v>
      </c>
      <c r="C88" s="25">
        <v>490</v>
      </c>
      <c r="D88" s="140">
        <v>0</v>
      </c>
      <c r="E88" s="140">
        <v>0</v>
      </c>
      <c r="F88" s="140">
        <v>0</v>
      </c>
      <c r="G88" s="140">
        <v>0</v>
      </c>
      <c r="H88" s="140">
        <v>0</v>
      </c>
      <c r="I88" s="140">
        <v>0</v>
      </c>
      <c r="J88" s="140">
        <v>0</v>
      </c>
      <c r="K88" s="140">
        <v>0</v>
      </c>
      <c r="L88" s="61">
        <f>SUM(L89,L106)</f>
        <v>0</v>
      </c>
      <c r="M88" s="3"/>
      <c r="N88" s="3"/>
    </row>
    <row r="89" spans="1:14" ht="15">
      <c r="A89" s="120" t="s">
        <v>44</v>
      </c>
      <c r="B89" s="107">
        <v>3150</v>
      </c>
      <c r="C89" s="107">
        <v>500</v>
      </c>
      <c r="D89" s="136">
        <v>0</v>
      </c>
      <c r="E89" s="136">
        <v>0</v>
      </c>
      <c r="F89" s="136">
        <v>0</v>
      </c>
      <c r="G89" s="136">
        <v>0</v>
      </c>
      <c r="H89" s="136">
        <v>0</v>
      </c>
      <c r="I89" s="136">
        <v>0</v>
      </c>
      <c r="J89" s="136">
        <v>0</v>
      </c>
      <c r="K89" s="136">
        <v>0</v>
      </c>
      <c r="L89" s="61">
        <f>SUM(L90,L97)</f>
        <v>0</v>
      </c>
      <c r="M89" s="3"/>
      <c r="N89" s="3"/>
    </row>
    <row r="90" spans="1:14" s="1" customFormat="1" ht="15">
      <c r="A90" s="120" t="s">
        <v>63</v>
      </c>
      <c r="B90" s="107">
        <v>3160</v>
      </c>
      <c r="C90" s="107">
        <v>510</v>
      </c>
      <c r="D90" s="136">
        <v>0</v>
      </c>
      <c r="E90" s="136">
        <v>0</v>
      </c>
      <c r="F90" s="136">
        <v>0</v>
      </c>
      <c r="G90" s="136">
        <v>0</v>
      </c>
      <c r="H90" s="136">
        <v>0</v>
      </c>
      <c r="I90" s="136">
        <v>0</v>
      </c>
      <c r="J90" s="136">
        <v>0</v>
      </c>
      <c r="K90" s="136">
        <v>0</v>
      </c>
      <c r="L90" s="62">
        <f>SUM(L91:L96)</f>
        <v>0</v>
      </c>
      <c r="M90" s="12"/>
      <c r="N90" s="12"/>
    </row>
    <row r="91" spans="1:14" s="1" customFormat="1" ht="15.75">
      <c r="A91" s="121" t="s">
        <v>28</v>
      </c>
      <c r="B91" s="105">
        <v>3200</v>
      </c>
      <c r="C91" s="105">
        <v>520</v>
      </c>
      <c r="D91" s="145">
        <f>D92+D93+D94+D95</f>
        <v>0</v>
      </c>
      <c r="E91" s="145">
        <f aca="true" t="shared" si="18" ref="E91:K91">E92+E93+E94+E95</f>
        <v>0</v>
      </c>
      <c r="F91" s="145">
        <f t="shared" si="18"/>
        <v>0</v>
      </c>
      <c r="G91" s="145">
        <f t="shared" si="18"/>
        <v>0</v>
      </c>
      <c r="H91" s="145">
        <f t="shared" si="18"/>
        <v>0</v>
      </c>
      <c r="I91" s="145">
        <f t="shared" si="18"/>
        <v>0</v>
      </c>
      <c r="J91" s="145">
        <f t="shared" si="18"/>
        <v>0</v>
      </c>
      <c r="K91" s="145">
        <f t="shared" si="18"/>
        <v>0</v>
      </c>
      <c r="L91" s="58">
        <f>SUM(L94,L109)</f>
        <v>0</v>
      </c>
      <c r="M91" s="12"/>
      <c r="N91" s="12"/>
    </row>
    <row r="92" spans="1:14" s="1" customFormat="1" ht="29.25">
      <c r="A92" s="120" t="s">
        <v>64</v>
      </c>
      <c r="B92" s="107">
        <v>3210</v>
      </c>
      <c r="C92" s="107">
        <v>530</v>
      </c>
      <c r="D92" s="151">
        <f aca="true" t="shared" si="19" ref="D92:K92">SUM(D96,D110)</f>
        <v>0</v>
      </c>
      <c r="E92" s="151">
        <f t="shared" si="19"/>
        <v>0</v>
      </c>
      <c r="F92" s="151">
        <f t="shared" si="19"/>
        <v>0</v>
      </c>
      <c r="G92" s="151">
        <f t="shared" si="19"/>
        <v>0</v>
      </c>
      <c r="H92" s="151">
        <f t="shared" si="19"/>
        <v>0</v>
      </c>
      <c r="I92" s="151">
        <f t="shared" si="19"/>
        <v>0</v>
      </c>
      <c r="J92" s="151">
        <f t="shared" si="19"/>
        <v>0</v>
      </c>
      <c r="K92" s="151">
        <f t="shared" si="19"/>
        <v>0</v>
      </c>
      <c r="L92" s="58"/>
      <c r="M92" s="12"/>
      <c r="N92" s="12"/>
    </row>
    <row r="93" spans="1:14" s="1" customFormat="1" ht="30" customHeight="1">
      <c r="A93" s="122" t="s">
        <v>43</v>
      </c>
      <c r="B93" s="107">
        <v>3220</v>
      </c>
      <c r="C93" s="107">
        <v>540</v>
      </c>
      <c r="D93" s="151">
        <f aca="true" t="shared" si="20" ref="D93:K93">SUM(D97,D111)</f>
        <v>0</v>
      </c>
      <c r="E93" s="151">
        <f t="shared" si="20"/>
        <v>0</v>
      </c>
      <c r="F93" s="151">
        <f t="shared" si="20"/>
        <v>0</v>
      </c>
      <c r="G93" s="151">
        <f t="shared" si="20"/>
        <v>0</v>
      </c>
      <c r="H93" s="151">
        <f t="shared" si="20"/>
        <v>0</v>
      </c>
      <c r="I93" s="151">
        <f t="shared" si="20"/>
        <v>0</v>
      </c>
      <c r="J93" s="151">
        <f t="shared" si="20"/>
        <v>0</v>
      </c>
      <c r="K93" s="151">
        <f t="shared" si="20"/>
        <v>0</v>
      </c>
      <c r="L93" s="58"/>
      <c r="M93" s="12"/>
      <c r="N93" s="12"/>
    </row>
    <row r="94" spans="1:14" s="14" customFormat="1" ht="28.5">
      <c r="A94" s="122" t="s">
        <v>132</v>
      </c>
      <c r="B94" s="107">
        <v>3230</v>
      </c>
      <c r="C94" s="107">
        <v>550</v>
      </c>
      <c r="D94" s="151">
        <f aca="true" t="shared" si="21" ref="D94:K95">SUM(D96,D105)</f>
        <v>0</v>
      </c>
      <c r="E94" s="151">
        <f t="shared" si="21"/>
        <v>0</v>
      </c>
      <c r="F94" s="151">
        <f t="shared" si="21"/>
        <v>0</v>
      </c>
      <c r="G94" s="151">
        <f t="shared" si="21"/>
        <v>0</v>
      </c>
      <c r="H94" s="151">
        <f t="shared" si="21"/>
        <v>0</v>
      </c>
      <c r="I94" s="151">
        <f t="shared" si="21"/>
        <v>0</v>
      </c>
      <c r="J94" s="151">
        <f t="shared" si="21"/>
        <v>0</v>
      </c>
      <c r="K94" s="151">
        <f t="shared" si="21"/>
        <v>0</v>
      </c>
      <c r="L94" s="51">
        <v>0</v>
      </c>
      <c r="M94" s="13"/>
      <c r="N94" s="13"/>
    </row>
    <row r="95" spans="1:14" s="14" customFormat="1" ht="20.25" customHeight="1">
      <c r="A95" s="122" t="s">
        <v>65</v>
      </c>
      <c r="B95" s="107">
        <v>3240</v>
      </c>
      <c r="C95" s="107">
        <v>560</v>
      </c>
      <c r="D95" s="151">
        <f t="shared" si="21"/>
        <v>0</v>
      </c>
      <c r="E95" s="151">
        <f t="shared" si="21"/>
        <v>0</v>
      </c>
      <c r="F95" s="151">
        <f t="shared" si="21"/>
        <v>0</v>
      </c>
      <c r="G95" s="151">
        <f t="shared" si="21"/>
        <v>0</v>
      </c>
      <c r="H95" s="151">
        <f t="shared" si="21"/>
        <v>0</v>
      </c>
      <c r="I95" s="151">
        <f t="shared" si="21"/>
        <v>0</v>
      </c>
      <c r="J95" s="151">
        <f t="shared" si="21"/>
        <v>0</v>
      </c>
      <c r="K95" s="151">
        <f t="shared" si="21"/>
        <v>0</v>
      </c>
      <c r="L95" s="51"/>
      <c r="M95" s="13"/>
      <c r="N95" s="13"/>
    </row>
    <row r="96" spans="1:14" s="10" customFormat="1" ht="15.75">
      <c r="A96" s="124" t="s">
        <v>29</v>
      </c>
      <c r="B96" s="29">
        <v>4100</v>
      </c>
      <c r="C96" s="29">
        <v>570</v>
      </c>
      <c r="D96" s="145">
        <f>D97</f>
        <v>0</v>
      </c>
      <c r="E96" s="145">
        <f aca="true" t="shared" si="22" ref="E96:K96">E97</f>
        <v>0</v>
      </c>
      <c r="F96" s="145">
        <f t="shared" si="22"/>
        <v>0</v>
      </c>
      <c r="G96" s="145">
        <f t="shared" si="22"/>
        <v>0</v>
      </c>
      <c r="H96" s="145">
        <f t="shared" si="22"/>
        <v>0</v>
      </c>
      <c r="I96" s="145">
        <f t="shared" si="22"/>
        <v>0</v>
      </c>
      <c r="J96" s="145">
        <f t="shared" si="22"/>
        <v>0</v>
      </c>
      <c r="K96" s="145">
        <f t="shared" si="22"/>
        <v>0</v>
      </c>
      <c r="L96" s="51">
        <v>0</v>
      </c>
      <c r="M96" s="9"/>
      <c r="N96" s="9"/>
    </row>
    <row r="97" spans="1:14" ht="15">
      <c r="A97" s="39" t="s">
        <v>30</v>
      </c>
      <c r="B97" s="27">
        <v>4110</v>
      </c>
      <c r="C97" s="27">
        <v>580</v>
      </c>
      <c r="D97" s="146">
        <f>D98+D99+D100</f>
        <v>0</v>
      </c>
      <c r="E97" s="146">
        <f aca="true" t="shared" si="23" ref="E97:K97">E98+E99+E100</f>
        <v>0</v>
      </c>
      <c r="F97" s="146">
        <f t="shared" si="23"/>
        <v>0</v>
      </c>
      <c r="G97" s="146">
        <f t="shared" si="23"/>
        <v>0</v>
      </c>
      <c r="H97" s="146">
        <f t="shared" si="23"/>
        <v>0</v>
      </c>
      <c r="I97" s="146">
        <f t="shared" si="23"/>
        <v>0</v>
      </c>
      <c r="J97" s="146">
        <f t="shared" si="23"/>
        <v>0</v>
      </c>
      <c r="K97" s="146">
        <f t="shared" si="23"/>
        <v>0</v>
      </c>
      <c r="L97" s="51">
        <v>0</v>
      </c>
      <c r="M97" s="3"/>
      <c r="N97" s="3"/>
    </row>
    <row r="98" spans="1:14" ht="27.75" customHeight="1">
      <c r="A98" s="40" t="s">
        <v>31</v>
      </c>
      <c r="B98" s="25">
        <v>4111</v>
      </c>
      <c r="C98" s="25">
        <v>590</v>
      </c>
      <c r="D98" s="161">
        <f aca="true" t="shared" si="24" ref="D98:K98">SUM(D99:D106)</f>
        <v>0</v>
      </c>
      <c r="E98" s="161">
        <f t="shared" si="24"/>
        <v>0</v>
      </c>
      <c r="F98" s="161">
        <f t="shared" si="24"/>
        <v>0</v>
      </c>
      <c r="G98" s="161">
        <f t="shared" si="24"/>
        <v>0</v>
      </c>
      <c r="H98" s="161">
        <f t="shared" si="24"/>
        <v>0</v>
      </c>
      <c r="I98" s="161">
        <f t="shared" si="24"/>
        <v>0</v>
      </c>
      <c r="J98" s="161">
        <f t="shared" si="24"/>
        <v>0</v>
      </c>
      <c r="K98" s="161">
        <f t="shared" si="24"/>
        <v>0</v>
      </c>
      <c r="L98" s="51">
        <v>0</v>
      </c>
      <c r="M98" s="3"/>
      <c r="N98" s="3"/>
    </row>
    <row r="99" spans="1:14" ht="16.5" customHeight="1">
      <c r="A99" s="40" t="s">
        <v>32</v>
      </c>
      <c r="B99" s="25">
        <v>4112</v>
      </c>
      <c r="C99" s="27">
        <v>600</v>
      </c>
      <c r="D99" s="161">
        <f aca="true" t="shared" si="25" ref="D99:K99">SUM(D105:D107)</f>
        <v>0</v>
      </c>
      <c r="E99" s="161">
        <f t="shared" si="25"/>
        <v>0</v>
      </c>
      <c r="F99" s="161">
        <f t="shared" si="25"/>
        <v>0</v>
      </c>
      <c r="G99" s="161">
        <f t="shared" si="25"/>
        <v>0</v>
      </c>
      <c r="H99" s="161">
        <f t="shared" si="25"/>
        <v>0</v>
      </c>
      <c r="I99" s="161">
        <f t="shared" si="25"/>
        <v>0</v>
      </c>
      <c r="J99" s="161">
        <f t="shared" si="25"/>
        <v>0</v>
      </c>
      <c r="K99" s="161">
        <f t="shared" si="25"/>
        <v>0</v>
      </c>
      <c r="L99" s="51">
        <v>0</v>
      </c>
      <c r="M99" s="3"/>
      <c r="N99" s="3"/>
    </row>
    <row r="100" spans="1:14" ht="16.5" customHeight="1">
      <c r="A100" s="40" t="s">
        <v>33</v>
      </c>
      <c r="B100" s="25">
        <v>4113</v>
      </c>
      <c r="C100" s="25">
        <v>610</v>
      </c>
      <c r="D100" s="161">
        <f>SUM(D106:D108)</f>
        <v>0</v>
      </c>
      <c r="E100" s="161"/>
      <c r="F100" s="161">
        <f aca="true" t="shared" si="26" ref="F100:K100">SUM(F106:F108)</f>
        <v>0</v>
      </c>
      <c r="G100" s="161">
        <f t="shared" si="26"/>
        <v>0</v>
      </c>
      <c r="H100" s="161">
        <f t="shared" si="26"/>
        <v>0</v>
      </c>
      <c r="I100" s="161">
        <f t="shared" si="26"/>
        <v>0</v>
      </c>
      <c r="J100" s="161">
        <f t="shared" si="26"/>
        <v>0</v>
      </c>
      <c r="K100" s="161">
        <f t="shared" si="26"/>
        <v>0</v>
      </c>
      <c r="L100" s="93"/>
      <c r="M100" s="3"/>
      <c r="N100" s="3"/>
    </row>
    <row r="101" spans="1:14" ht="16.5" customHeight="1" hidden="1">
      <c r="A101" s="120" t="s">
        <v>86</v>
      </c>
      <c r="B101" s="107">
        <v>4120</v>
      </c>
      <c r="C101" s="25">
        <v>600</v>
      </c>
      <c r="D101" s="146">
        <f>SUM(D107:D109)</f>
        <v>0</v>
      </c>
      <c r="E101" s="146"/>
      <c r="F101" s="146">
        <f aca="true" t="shared" si="27" ref="F101:K101">SUM(F107:F109)</f>
        <v>0</v>
      </c>
      <c r="G101" s="146">
        <f t="shared" si="27"/>
        <v>0</v>
      </c>
      <c r="H101" s="146">
        <f t="shared" si="27"/>
        <v>0</v>
      </c>
      <c r="I101" s="146">
        <f t="shared" si="27"/>
        <v>0</v>
      </c>
      <c r="J101" s="146">
        <f t="shared" si="27"/>
        <v>0</v>
      </c>
      <c r="K101" s="146">
        <f t="shared" si="27"/>
        <v>0</v>
      </c>
      <c r="L101" s="93"/>
      <c r="M101" s="3"/>
      <c r="N101" s="3"/>
    </row>
    <row r="102" spans="1:14" ht="25.5" customHeight="1" hidden="1">
      <c r="A102" s="125" t="s">
        <v>34</v>
      </c>
      <c r="B102" s="114">
        <v>4121</v>
      </c>
      <c r="C102" s="25">
        <v>610</v>
      </c>
      <c r="D102" s="146">
        <f>SUM(D108:D110)</f>
        <v>0</v>
      </c>
      <c r="E102" s="146"/>
      <c r="F102" s="146">
        <f aca="true" t="shared" si="28" ref="F102:K102">SUM(F108:F110)</f>
        <v>0</v>
      </c>
      <c r="G102" s="146">
        <f t="shared" si="28"/>
        <v>0</v>
      </c>
      <c r="H102" s="146">
        <f t="shared" si="28"/>
        <v>0</v>
      </c>
      <c r="I102" s="146">
        <f t="shared" si="28"/>
        <v>0</v>
      </c>
      <c r="J102" s="146">
        <f t="shared" si="28"/>
        <v>0</v>
      </c>
      <c r="K102" s="146">
        <f t="shared" si="28"/>
        <v>0</v>
      </c>
      <c r="L102" s="93"/>
      <c r="M102" s="3"/>
      <c r="N102" s="3"/>
    </row>
    <row r="103" spans="1:14" ht="15.75" customHeight="1" hidden="1">
      <c r="A103" s="125" t="s">
        <v>87</v>
      </c>
      <c r="B103" s="114">
        <v>4122</v>
      </c>
      <c r="C103" s="107"/>
      <c r="D103" s="146">
        <f>SUM(D109:D111)</f>
        <v>0</v>
      </c>
      <c r="E103" s="146"/>
      <c r="F103" s="146">
        <f aca="true" t="shared" si="29" ref="F103:K103">SUM(F109:F111)</f>
        <v>0</v>
      </c>
      <c r="G103" s="146">
        <f t="shared" si="29"/>
        <v>0</v>
      </c>
      <c r="H103" s="146">
        <f t="shared" si="29"/>
        <v>0</v>
      </c>
      <c r="I103" s="146">
        <f t="shared" si="29"/>
        <v>0</v>
      </c>
      <c r="J103" s="146">
        <f t="shared" si="29"/>
        <v>0</v>
      </c>
      <c r="K103" s="146">
        <f t="shared" si="29"/>
        <v>0</v>
      </c>
      <c r="L103" s="93"/>
      <c r="M103" s="3"/>
      <c r="N103" s="3"/>
    </row>
    <row r="104" spans="1:14" ht="17.25" customHeight="1" hidden="1">
      <c r="A104" s="125" t="s">
        <v>36</v>
      </c>
      <c r="B104" s="114">
        <v>4123</v>
      </c>
      <c r="C104" s="114"/>
      <c r="D104" s="146">
        <f>SUM(D110:D112)</f>
        <v>0</v>
      </c>
      <c r="E104" s="146"/>
      <c r="F104" s="146">
        <f aca="true" t="shared" si="30" ref="F104:K104">SUM(F110:F112)</f>
        <v>0</v>
      </c>
      <c r="G104" s="146">
        <f t="shared" si="30"/>
        <v>0</v>
      </c>
      <c r="H104" s="146">
        <f t="shared" si="30"/>
        <v>0</v>
      </c>
      <c r="I104" s="146">
        <f t="shared" si="30"/>
        <v>0</v>
      </c>
      <c r="J104" s="146">
        <f t="shared" si="30"/>
        <v>0</v>
      </c>
      <c r="K104" s="146">
        <f t="shared" si="30"/>
        <v>0</v>
      </c>
      <c r="L104" s="93"/>
      <c r="M104" s="3"/>
      <c r="N104" s="3"/>
    </row>
    <row r="105" spans="1:14" s="10" customFormat="1" ht="17.25" customHeight="1" thickBot="1">
      <c r="A105" s="124" t="s">
        <v>37</v>
      </c>
      <c r="B105" s="105">
        <v>4200</v>
      </c>
      <c r="C105" s="105">
        <v>620</v>
      </c>
      <c r="D105" s="131">
        <f>D106</f>
        <v>0</v>
      </c>
      <c r="E105" s="131">
        <f aca="true" t="shared" si="31" ref="E105:K105">E106</f>
        <v>0</v>
      </c>
      <c r="F105" s="131">
        <f t="shared" si="31"/>
        <v>0</v>
      </c>
      <c r="G105" s="131">
        <f t="shared" si="31"/>
        <v>0</v>
      </c>
      <c r="H105" s="131">
        <f t="shared" si="31"/>
        <v>0</v>
      </c>
      <c r="I105" s="131">
        <f t="shared" si="31"/>
        <v>0</v>
      </c>
      <c r="J105" s="131">
        <f t="shared" si="31"/>
        <v>0</v>
      </c>
      <c r="K105" s="131">
        <f t="shared" si="31"/>
        <v>0</v>
      </c>
      <c r="L105" s="64">
        <v>0</v>
      </c>
      <c r="M105" s="9"/>
      <c r="N105" s="9"/>
    </row>
    <row r="106" spans="1:14" ht="16.5" customHeight="1">
      <c r="A106" s="86" t="s">
        <v>38</v>
      </c>
      <c r="B106" s="27">
        <v>4210</v>
      </c>
      <c r="C106" s="27">
        <v>630</v>
      </c>
      <c r="D106" s="143">
        <f aca="true" t="shared" si="32" ref="D106:D114">SUM(D107:D109)</f>
        <v>0</v>
      </c>
      <c r="E106" s="164"/>
      <c r="F106" s="164">
        <v>0</v>
      </c>
      <c r="G106" s="164">
        <v>0</v>
      </c>
      <c r="H106" s="164">
        <v>0</v>
      </c>
      <c r="I106" s="164">
        <v>0</v>
      </c>
      <c r="J106" s="164">
        <v>0</v>
      </c>
      <c r="K106" s="164">
        <v>0</v>
      </c>
      <c r="L106" s="7"/>
      <c r="M106" s="3"/>
      <c r="N106" s="3"/>
    </row>
    <row r="107" spans="1:14" ht="14.25" customHeight="1" hidden="1">
      <c r="A107" s="126" t="s">
        <v>39</v>
      </c>
      <c r="B107" s="27">
        <v>4220</v>
      </c>
      <c r="C107" s="114"/>
      <c r="D107" s="143">
        <f t="shared" si="32"/>
        <v>0</v>
      </c>
      <c r="E107" s="165"/>
      <c r="F107" s="165"/>
      <c r="G107" s="165"/>
      <c r="H107" s="165"/>
      <c r="I107" s="165"/>
      <c r="J107" s="165"/>
      <c r="K107" s="165"/>
      <c r="L107" s="7"/>
      <c r="M107" s="3"/>
      <c r="N107" s="3"/>
    </row>
    <row r="108" spans="1:14" ht="16.5" customHeight="1" hidden="1">
      <c r="A108" s="181"/>
      <c r="B108" s="114"/>
      <c r="C108" s="186"/>
      <c r="D108" s="143">
        <f t="shared" si="32"/>
        <v>0</v>
      </c>
      <c r="E108" s="165"/>
      <c r="F108" s="165"/>
      <c r="G108" s="165"/>
      <c r="H108" s="165"/>
      <c r="I108" s="165"/>
      <c r="J108" s="165"/>
      <c r="K108" s="165"/>
      <c r="L108" s="7"/>
      <c r="M108" s="3"/>
      <c r="N108" s="3"/>
    </row>
    <row r="109" spans="1:14" s="1" customFormat="1" ht="15" customHeight="1" hidden="1">
      <c r="A109" s="37"/>
      <c r="B109" s="82"/>
      <c r="C109" s="27"/>
      <c r="D109" s="143">
        <f t="shared" si="32"/>
        <v>0</v>
      </c>
      <c r="E109" s="166">
        <f aca="true" t="shared" si="33" ref="E109:K109">SUM(E110:E111)</f>
        <v>0</v>
      </c>
      <c r="F109" s="166">
        <f t="shared" si="33"/>
        <v>0</v>
      </c>
      <c r="G109" s="166">
        <f t="shared" si="33"/>
        <v>0</v>
      </c>
      <c r="H109" s="166">
        <f t="shared" si="33"/>
        <v>0</v>
      </c>
      <c r="I109" s="166">
        <f t="shared" si="33"/>
        <v>0</v>
      </c>
      <c r="J109" s="166">
        <f t="shared" si="33"/>
        <v>0</v>
      </c>
      <c r="K109" s="166">
        <f t="shared" si="33"/>
        <v>0</v>
      </c>
      <c r="L109" s="11"/>
      <c r="M109" s="12"/>
      <c r="N109" s="12"/>
    </row>
    <row r="110" spans="1:14" s="10" customFormat="1" ht="14.25" customHeight="1" hidden="1">
      <c r="A110" s="21"/>
      <c r="B110" s="81"/>
      <c r="C110" s="114"/>
      <c r="D110" s="143">
        <f t="shared" si="32"/>
        <v>0</v>
      </c>
      <c r="E110" s="167"/>
      <c r="F110" s="167"/>
      <c r="G110" s="167"/>
      <c r="H110" s="167"/>
      <c r="I110" s="167"/>
      <c r="J110" s="167"/>
      <c r="K110" s="167"/>
      <c r="L110" s="8"/>
      <c r="M110" s="9"/>
      <c r="N110" s="9"/>
    </row>
    <row r="111" spans="1:14" s="10" customFormat="1" ht="13.5" customHeight="1" hidden="1">
      <c r="A111" s="20"/>
      <c r="B111" s="81"/>
      <c r="C111" s="81"/>
      <c r="D111" s="143">
        <f t="shared" si="32"/>
        <v>0</v>
      </c>
      <c r="E111" s="167"/>
      <c r="F111" s="167"/>
      <c r="G111" s="167"/>
      <c r="H111" s="167"/>
      <c r="I111" s="167"/>
      <c r="J111" s="167"/>
      <c r="K111" s="167"/>
      <c r="L111" s="8"/>
      <c r="M111" s="9"/>
      <c r="N111" s="9"/>
    </row>
    <row r="112" spans="1:14" s="15" customFormat="1" ht="16.5" customHeight="1" hidden="1">
      <c r="A112" s="22"/>
      <c r="B112" s="16"/>
      <c r="C112" s="81"/>
      <c r="D112" s="143">
        <f t="shared" si="32"/>
        <v>0</v>
      </c>
      <c r="E112" s="156"/>
      <c r="F112" s="156"/>
      <c r="G112" s="156"/>
      <c r="H112" s="156"/>
      <c r="I112" s="156"/>
      <c r="J112" s="156"/>
      <c r="K112" s="156"/>
      <c r="L112" s="17"/>
      <c r="M112" s="18"/>
      <c r="N112" s="18"/>
    </row>
    <row r="113" spans="1:13" ht="17.25" customHeight="1" hidden="1" thickBot="1">
      <c r="A113" s="87"/>
      <c r="B113" s="27"/>
      <c r="C113" s="81"/>
      <c r="D113" s="143">
        <f t="shared" si="32"/>
        <v>0</v>
      </c>
      <c r="E113" s="158"/>
      <c r="F113" s="158">
        <v>158465</v>
      </c>
      <c r="G113" s="158">
        <v>0</v>
      </c>
      <c r="H113" s="158">
        <v>0</v>
      </c>
      <c r="I113" s="158">
        <v>0</v>
      </c>
      <c r="J113" s="158">
        <v>0</v>
      </c>
      <c r="K113" s="158">
        <v>0</v>
      </c>
      <c r="L113" s="17"/>
      <c r="M113" s="18"/>
    </row>
    <row r="114" spans="1:11" ht="12" customHeight="1" hidden="1">
      <c r="A114" s="193"/>
      <c r="B114" s="127"/>
      <c r="C114" s="16"/>
      <c r="D114" s="163">
        <f t="shared" si="32"/>
        <v>0</v>
      </c>
      <c r="E114" s="160"/>
      <c r="F114" s="160"/>
      <c r="G114" s="160"/>
      <c r="H114" s="160"/>
      <c r="I114" s="160"/>
      <c r="J114" s="160"/>
      <c r="K114" s="160"/>
    </row>
    <row r="115" spans="1:11" ht="15.75" customHeight="1">
      <c r="A115" s="119" t="s">
        <v>45</v>
      </c>
      <c r="B115" s="114">
        <v>5000</v>
      </c>
      <c r="C115" s="27">
        <v>640</v>
      </c>
      <c r="D115" s="131" t="s">
        <v>84</v>
      </c>
      <c r="E115" s="131">
        <v>570768</v>
      </c>
      <c r="F115" s="171">
        <v>621000</v>
      </c>
      <c r="G115" s="131" t="s">
        <v>84</v>
      </c>
      <c r="H115" s="131" t="s">
        <v>84</v>
      </c>
      <c r="I115" s="131" t="s">
        <v>84</v>
      </c>
      <c r="J115" s="131" t="s">
        <v>84</v>
      </c>
      <c r="K115" s="131" t="s">
        <v>84</v>
      </c>
    </row>
    <row r="116" spans="1:11" ht="18" customHeight="1">
      <c r="A116" s="85" t="s">
        <v>81</v>
      </c>
      <c r="B116" s="25">
        <v>9000</v>
      </c>
      <c r="C116" s="27">
        <v>650</v>
      </c>
      <c r="D116" s="171">
        <v>0</v>
      </c>
      <c r="E116" s="171"/>
      <c r="F116" s="171"/>
      <c r="G116" s="171">
        <v>0</v>
      </c>
      <c r="H116" s="171">
        <v>0</v>
      </c>
      <c r="I116" s="171">
        <v>0</v>
      </c>
      <c r="J116" s="171">
        <v>0</v>
      </c>
      <c r="K116" s="171">
        <v>0</v>
      </c>
    </row>
    <row r="117" spans="1:11" ht="12.75">
      <c r="A117" s="84"/>
      <c r="B117" s="24"/>
      <c r="C117" s="24"/>
      <c r="D117" s="24"/>
      <c r="E117" s="24"/>
      <c r="F117" s="24"/>
      <c r="G117" s="24"/>
      <c r="H117" s="24"/>
      <c r="I117" s="24"/>
      <c r="J117" s="24"/>
      <c r="K117" s="24"/>
    </row>
    <row r="118" ht="12.75" customHeight="1">
      <c r="A118" s="130" t="s">
        <v>97</v>
      </c>
    </row>
    <row r="119" ht="12.75" customHeight="1">
      <c r="A119" s="130"/>
    </row>
    <row r="120" ht="12.75" customHeight="1">
      <c r="A120" s="130"/>
    </row>
    <row r="121" spans="1:9" ht="15.75">
      <c r="A121" s="30" t="s">
        <v>110</v>
      </c>
      <c r="B121" s="48"/>
      <c r="C121" s="48"/>
      <c r="D121" s="31"/>
      <c r="E121" s="31"/>
      <c r="F121" s="31"/>
      <c r="G121" s="48"/>
      <c r="H121" s="48" t="s">
        <v>82</v>
      </c>
      <c r="I121" s="48"/>
    </row>
    <row r="122" spans="1:13" ht="15">
      <c r="A122" s="31"/>
      <c r="B122" s="254" t="s">
        <v>40</v>
      </c>
      <c r="C122" s="254"/>
      <c r="D122" s="31"/>
      <c r="E122" s="31"/>
      <c r="F122" s="31"/>
      <c r="G122" s="254" t="s">
        <v>101</v>
      </c>
      <c r="H122" s="254"/>
      <c r="I122" s="254"/>
      <c r="J122" s="255"/>
      <c r="K122" s="255"/>
      <c r="L122" s="255"/>
      <c r="M122" s="255"/>
    </row>
    <row r="123" spans="1:9" ht="15">
      <c r="A123" s="31"/>
      <c r="B123" s="31"/>
      <c r="C123" s="31"/>
      <c r="D123" s="31"/>
      <c r="E123" s="31"/>
      <c r="F123" s="31"/>
      <c r="G123" s="31"/>
      <c r="H123" s="31"/>
      <c r="I123" s="31"/>
    </row>
    <row r="124" spans="1:9" ht="15.75">
      <c r="A124" s="30" t="s">
        <v>69</v>
      </c>
      <c r="B124" s="48"/>
      <c r="C124" s="48"/>
      <c r="D124" s="31"/>
      <c r="E124" s="31"/>
      <c r="F124" s="31"/>
      <c r="G124" s="48"/>
      <c r="H124" s="48" t="s">
        <v>105</v>
      </c>
      <c r="I124" s="48"/>
    </row>
    <row r="125" spans="1:13" ht="15">
      <c r="A125" s="31"/>
      <c r="B125" s="254" t="s">
        <v>40</v>
      </c>
      <c r="C125" s="254"/>
      <c r="D125" s="31"/>
      <c r="E125" s="31"/>
      <c r="F125" s="31"/>
      <c r="G125" s="254" t="s">
        <v>102</v>
      </c>
      <c r="H125" s="254"/>
      <c r="I125" s="254"/>
      <c r="J125" s="255"/>
      <c r="K125" s="255"/>
      <c r="L125" s="255"/>
      <c r="M125" s="255"/>
    </row>
    <row r="127" ht="12.75">
      <c r="A127" t="s">
        <v>194</v>
      </c>
    </row>
    <row r="129" ht="12.75">
      <c r="A129" s="223"/>
    </row>
  </sheetData>
  <sheetProtection/>
  <mergeCells count="28">
    <mergeCell ref="A8:K8"/>
    <mergeCell ref="A16:I16"/>
    <mergeCell ref="D21:D22"/>
    <mergeCell ref="A12:I12"/>
    <mergeCell ref="C21:C22"/>
    <mergeCell ref="F17:I17"/>
    <mergeCell ref="A17:D17"/>
    <mergeCell ref="H21:H22"/>
    <mergeCell ref="I1:K1"/>
    <mergeCell ref="A3:D4"/>
    <mergeCell ref="A7:K7"/>
    <mergeCell ref="A6:K6"/>
    <mergeCell ref="H2:L4"/>
    <mergeCell ref="J122:M122"/>
    <mergeCell ref="I21:I22"/>
    <mergeCell ref="G21:G22"/>
    <mergeCell ref="K21:K22"/>
    <mergeCell ref="L21:L22"/>
    <mergeCell ref="J125:M125"/>
    <mergeCell ref="B125:C125"/>
    <mergeCell ref="G125:I125"/>
    <mergeCell ref="E21:E22"/>
    <mergeCell ref="F21:F22"/>
    <mergeCell ref="A21:A22"/>
    <mergeCell ref="B21:B22"/>
    <mergeCell ref="J21:J22"/>
    <mergeCell ref="B122:C122"/>
    <mergeCell ref="G122:I122"/>
  </mergeCells>
  <printOptions horizontalCentered="1"/>
  <pageMargins left="0.4724409448818898" right="0.1968503937007874" top="0.4724409448818898" bottom="0.1968503937007874" header="0.6299212598425197" footer="0.15748031496062992"/>
  <pageSetup fitToHeight="3" horizontalDpi="300" verticalDpi="300" orientation="landscape" paperSize="9" scale="70" r:id="rId1"/>
  <rowBreaks count="2" manualBreakCount="2">
    <brk id="51" max="11" man="1"/>
    <brk id="95" max="11" man="1"/>
  </rowBreaks>
  <colBreaks count="1" manualBreakCount="1">
    <brk id="11" max="12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129"/>
  <sheetViews>
    <sheetView view="pageBreakPreview" zoomScaleSheetLayoutView="100" zoomScalePageLayoutView="0" workbookViewId="0" topLeftCell="A4">
      <selection activeCell="A18" sqref="A18"/>
    </sheetView>
  </sheetViews>
  <sheetFormatPr defaultColWidth="9.00390625" defaultRowHeight="12.75"/>
  <cols>
    <col min="1" max="1" width="55.25390625" style="0" customWidth="1"/>
    <col min="2" max="2" width="13.125" style="0" customWidth="1"/>
    <col min="3" max="3" width="6.75390625" style="0" customWidth="1"/>
    <col min="4" max="4" width="19.75390625" style="0" customWidth="1"/>
    <col min="5" max="5" width="1.25" style="0" hidden="1" customWidth="1"/>
    <col min="6" max="6" width="18.00390625" style="0" customWidth="1"/>
    <col min="7" max="7" width="11.75390625" style="0" customWidth="1"/>
    <col min="8" max="8" width="18.00390625" style="0" customWidth="1"/>
    <col min="9" max="9" width="18.125" style="0" customWidth="1"/>
    <col min="10" max="10" width="18.00390625" style="0" hidden="1" customWidth="1"/>
    <col min="11" max="11" width="16.25390625" style="0" customWidth="1"/>
    <col min="12" max="12" width="14.375" style="0" hidden="1" customWidth="1"/>
    <col min="13" max="13" width="9.75390625" style="0" customWidth="1"/>
    <col min="14" max="14" width="9.625" style="0" customWidth="1"/>
  </cols>
  <sheetData>
    <row r="1" spans="9:13" ht="15" customHeight="1">
      <c r="I1" s="266" t="s">
        <v>142</v>
      </c>
      <c r="J1" s="266"/>
      <c r="K1" s="266"/>
      <c r="L1" s="1"/>
      <c r="M1" s="1"/>
    </row>
    <row r="2" spans="7:15" ht="12.75" customHeight="1">
      <c r="G2" s="5"/>
      <c r="H2" s="251" t="s">
        <v>143</v>
      </c>
      <c r="I2" s="251"/>
      <c r="J2" s="251"/>
      <c r="K2" s="251"/>
      <c r="L2" s="251"/>
      <c r="M2" s="5"/>
      <c r="N2" s="2"/>
      <c r="O2" s="2"/>
    </row>
    <row r="3" spans="1:15" ht="12.75">
      <c r="A3" s="251"/>
      <c r="B3" s="251"/>
      <c r="C3" s="251"/>
      <c r="D3" s="251"/>
      <c r="F3" s="5"/>
      <c r="G3" s="5"/>
      <c r="H3" s="251"/>
      <c r="I3" s="251"/>
      <c r="J3" s="251"/>
      <c r="K3" s="251"/>
      <c r="L3" s="251"/>
      <c r="M3" s="5"/>
      <c r="N3" s="2"/>
      <c r="O3" s="2"/>
    </row>
    <row r="4" spans="1:13" ht="30.75" customHeight="1">
      <c r="A4" s="251"/>
      <c r="B4" s="251"/>
      <c r="C4" s="251"/>
      <c r="D4" s="251"/>
      <c r="F4" s="5"/>
      <c r="G4" s="5"/>
      <c r="H4" s="251"/>
      <c r="I4" s="251"/>
      <c r="J4" s="251"/>
      <c r="K4" s="251"/>
      <c r="L4" s="251"/>
      <c r="M4" s="5"/>
    </row>
    <row r="5" spans="6:13" ht="14.25" customHeight="1">
      <c r="F5" s="5"/>
      <c r="G5" s="5"/>
      <c r="H5" s="5"/>
      <c r="I5" s="5"/>
      <c r="J5" s="5"/>
      <c r="K5" s="19"/>
      <c r="L5" s="5"/>
      <c r="M5" s="5"/>
    </row>
    <row r="6" spans="1:11" ht="15.75">
      <c r="A6" s="252" t="s">
        <v>0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</row>
    <row r="7" spans="1:11" ht="15.75">
      <c r="A7" s="256" t="s">
        <v>153</v>
      </c>
      <c r="B7" s="261"/>
      <c r="C7" s="261"/>
      <c r="D7" s="261"/>
      <c r="E7" s="261"/>
      <c r="F7" s="261"/>
      <c r="G7" s="261"/>
      <c r="H7" s="261"/>
      <c r="I7" s="261"/>
      <c r="J7" s="261"/>
      <c r="K7" s="261"/>
    </row>
    <row r="8" spans="1:11" ht="15.75">
      <c r="A8" s="248"/>
      <c r="B8" s="248"/>
      <c r="C8" s="248"/>
      <c r="D8" s="248"/>
      <c r="E8" s="248"/>
      <c r="F8" s="248"/>
      <c r="G8" s="248"/>
      <c r="H8" s="248"/>
      <c r="I8" s="248"/>
      <c r="J8" s="248"/>
      <c r="K8" s="248"/>
    </row>
    <row r="9" spans="9:11" ht="12.75">
      <c r="I9" s="98"/>
      <c r="K9" s="6" t="s">
        <v>4</v>
      </c>
    </row>
    <row r="10" spans="1:11" ht="12.75">
      <c r="A10" s="225" t="s">
        <v>174</v>
      </c>
      <c r="B10" s="230"/>
      <c r="C10" s="230"/>
      <c r="D10" s="230"/>
      <c r="E10" s="230"/>
      <c r="F10" s="230"/>
      <c r="G10" s="230"/>
      <c r="H10" s="230"/>
      <c r="I10" t="s">
        <v>1</v>
      </c>
      <c r="K10" s="46" t="s">
        <v>67</v>
      </c>
    </row>
    <row r="11" spans="1:11" ht="12.75">
      <c r="A11" s="225" t="s">
        <v>175</v>
      </c>
      <c r="B11" s="231"/>
      <c r="C11" s="231"/>
      <c r="D11" s="231"/>
      <c r="E11" s="231"/>
      <c r="F11" s="231"/>
      <c r="G11" s="231"/>
      <c r="H11" s="231"/>
      <c r="I11" t="s">
        <v>2</v>
      </c>
      <c r="K11" s="47">
        <v>3510136600</v>
      </c>
    </row>
    <row r="12" spans="1:11" ht="12.75" customHeight="1" hidden="1">
      <c r="A12" s="241" t="s">
        <v>68</v>
      </c>
      <c r="B12" s="241"/>
      <c r="C12" s="241"/>
      <c r="D12" s="241"/>
      <c r="E12" s="241"/>
      <c r="F12" s="241"/>
      <c r="G12" s="241"/>
      <c r="H12" s="241"/>
      <c r="I12" s="241"/>
      <c r="K12" s="47"/>
    </row>
    <row r="13" spans="1:11" ht="12.75">
      <c r="A13" s="129" t="s">
        <v>168</v>
      </c>
      <c r="B13" s="129"/>
      <c r="C13" s="129"/>
      <c r="D13" s="129"/>
      <c r="E13" s="129"/>
      <c r="F13" s="232"/>
      <c r="G13" s="232"/>
      <c r="H13" s="232"/>
      <c r="I13" t="s">
        <v>91</v>
      </c>
      <c r="K13" s="47">
        <v>420</v>
      </c>
    </row>
    <row r="14" spans="1:11" ht="12.75">
      <c r="A14" s="225" t="s">
        <v>167</v>
      </c>
      <c r="B14" s="225"/>
      <c r="C14" s="225"/>
      <c r="D14" s="230"/>
      <c r="E14" s="230"/>
      <c r="F14" s="230"/>
      <c r="G14" s="230"/>
      <c r="H14" s="230"/>
      <c r="I14" s="225"/>
      <c r="K14" s="3"/>
    </row>
    <row r="15" spans="1:11" ht="12.75">
      <c r="A15" s="225" t="s">
        <v>164</v>
      </c>
      <c r="B15" s="225"/>
      <c r="C15" s="225"/>
      <c r="D15" s="231"/>
      <c r="E15" s="231"/>
      <c r="F15" s="231"/>
      <c r="G15" s="231"/>
      <c r="H15" s="231"/>
      <c r="I15" s="225"/>
      <c r="K15" s="3"/>
    </row>
    <row r="16" spans="1:9" ht="12.75">
      <c r="A16" s="263" t="s">
        <v>176</v>
      </c>
      <c r="B16" s="263"/>
      <c r="C16" s="263"/>
      <c r="D16" s="263"/>
      <c r="E16" s="263"/>
      <c r="F16" s="263"/>
      <c r="G16" s="263"/>
      <c r="H16" s="263"/>
      <c r="I16" s="263"/>
    </row>
    <row r="17" spans="1:13" ht="45.75" customHeight="1">
      <c r="A17" s="246" t="s">
        <v>138</v>
      </c>
      <c r="B17" s="246"/>
      <c r="C17" s="246"/>
      <c r="D17" s="246"/>
      <c r="E17" s="225"/>
      <c r="F17" s="265" t="s">
        <v>149</v>
      </c>
      <c r="G17" s="265"/>
      <c r="H17" s="265"/>
      <c r="I17" s="265"/>
      <c r="M17" s="3"/>
    </row>
    <row r="18" spans="1:13" ht="12.75">
      <c r="A18" s="4" t="s">
        <v>193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57" t="s">
        <v>5</v>
      </c>
      <c r="B21" s="244" t="s">
        <v>92</v>
      </c>
      <c r="C21" s="244" t="s">
        <v>6</v>
      </c>
      <c r="D21" s="244" t="s">
        <v>109</v>
      </c>
      <c r="E21" s="244" t="s">
        <v>7</v>
      </c>
      <c r="F21" s="244" t="s">
        <v>98</v>
      </c>
      <c r="G21" s="244" t="s">
        <v>94</v>
      </c>
      <c r="H21" s="244" t="s">
        <v>95</v>
      </c>
      <c r="I21" s="244" t="s">
        <v>106</v>
      </c>
      <c r="J21" s="244" t="s">
        <v>107</v>
      </c>
      <c r="K21" s="242" t="s">
        <v>96</v>
      </c>
      <c r="L21" s="259" t="s">
        <v>70</v>
      </c>
    </row>
    <row r="22" spans="1:12" ht="62.25" customHeight="1" thickBot="1">
      <c r="A22" s="258"/>
      <c r="B22" s="245"/>
      <c r="C22" s="245"/>
      <c r="D22" s="245"/>
      <c r="E22" s="245"/>
      <c r="F22" s="245"/>
      <c r="G22" s="245"/>
      <c r="H22" s="245"/>
      <c r="I22" s="245"/>
      <c r="J22" s="245"/>
      <c r="K22" s="243"/>
      <c r="L22" s="260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31">
        <f>D25+D67+D96+D105</f>
        <v>0</v>
      </c>
      <c r="E24" s="131">
        <f aca="true" t="shared" si="0" ref="E24:K24">E25+E67+E96+E105</f>
        <v>728200</v>
      </c>
      <c r="F24" s="131">
        <f>F27+F30+F33+F34+F44+F115+F54+F62</f>
        <v>0</v>
      </c>
      <c r="G24" s="131">
        <f t="shared" si="0"/>
        <v>0</v>
      </c>
      <c r="H24" s="131">
        <f t="shared" si="0"/>
        <v>0</v>
      </c>
      <c r="I24" s="131">
        <f t="shared" si="0"/>
        <v>0</v>
      </c>
      <c r="J24" s="131">
        <f t="shared" si="0"/>
        <v>0</v>
      </c>
      <c r="K24" s="131">
        <f t="shared" si="0"/>
        <v>0</v>
      </c>
      <c r="L24" s="53">
        <f>L25+L61</f>
        <v>0</v>
      </c>
      <c r="M24" s="3"/>
      <c r="N24" s="3"/>
    </row>
    <row r="25" spans="1:14" ht="33" customHeight="1">
      <c r="A25" s="187" t="s">
        <v>133</v>
      </c>
      <c r="B25" s="29">
        <v>2000</v>
      </c>
      <c r="C25" s="106" t="s">
        <v>47</v>
      </c>
      <c r="D25" s="131">
        <f>D26+D31+D55+D58+D62+D66</f>
        <v>0</v>
      </c>
      <c r="E25" s="131">
        <f aca="true" t="shared" si="1" ref="E25:K25">E26+E31+E55+E58+E62+E66</f>
        <v>728200</v>
      </c>
      <c r="F25" s="131">
        <v>0</v>
      </c>
      <c r="G25" s="131">
        <f t="shared" si="1"/>
        <v>0</v>
      </c>
      <c r="H25" s="131">
        <f>H26+H31+H55+H58+H62+H66</f>
        <v>0</v>
      </c>
      <c r="I25" s="131">
        <f t="shared" si="1"/>
        <v>0</v>
      </c>
      <c r="J25" s="131">
        <f t="shared" si="1"/>
        <v>0</v>
      </c>
      <c r="K25" s="131">
        <f t="shared" si="1"/>
        <v>0</v>
      </c>
      <c r="L25" s="53">
        <f>L26+L53</f>
        <v>0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0</v>
      </c>
      <c r="E26" s="131">
        <f>E27+E30+E31+E42+E43+E44+E52</f>
        <v>364100</v>
      </c>
      <c r="F26" s="131">
        <v>0</v>
      </c>
      <c r="G26" s="131">
        <f>G27+G30+G31+G42+G43+G44+G52</f>
        <v>0</v>
      </c>
      <c r="H26" s="131">
        <f>H27+H30</f>
        <v>0</v>
      </c>
      <c r="I26" s="131">
        <f>I27+I30</f>
        <v>0</v>
      </c>
      <c r="J26" s="131">
        <f>J27+J30</f>
        <v>0</v>
      </c>
      <c r="K26" s="131">
        <f>K27+K30</f>
        <v>0</v>
      </c>
      <c r="L26" s="65">
        <f>SUM(L27,L30,L31,L42,L43,L44,L52)</f>
        <v>0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0</v>
      </c>
      <c r="E27" s="132">
        <f aca="true" t="shared" si="2" ref="E27:K27">E28+E29</f>
        <v>0</v>
      </c>
      <c r="F27" s="132"/>
      <c r="G27" s="132">
        <f t="shared" si="2"/>
        <v>0</v>
      </c>
      <c r="H27" s="132">
        <f t="shared" si="2"/>
        <v>0</v>
      </c>
      <c r="I27" s="132">
        <f t="shared" si="2"/>
        <v>0</v>
      </c>
      <c r="J27" s="132">
        <f t="shared" si="2"/>
        <v>0</v>
      </c>
      <c r="K27" s="132">
        <f t="shared" si="2"/>
        <v>0</v>
      </c>
      <c r="L27" s="55">
        <v>0</v>
      </c>
      <c r="M27" s="9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34"/>
      <c r="E28" s="134"/>
      <c r="F28" s="134">
        <v>0</v>
      </c>
      <c r="G28" s="134">
        <v>0</v>
      </c>
      <c r="H28" s="134"/>
      <c r="I28" s="134"/>
      <c r="J28" s="134"/>
      <c r="K28" s="134">
        <f>H28-I28</f>
        <v>0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6"/>
      <c r="E30" s="136"/>
      <c r="F30" s="136"/>
      <c r="G30" s="136">
        <v>0</v>
      </c>
      <c r="H30" s="136"/>
      <c r="I30" s="136"/>
      <c r="J30" s="136"/>
      <c r="K30" s="136">
        <f>H30-I30</f>
        <v>0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D32+D33+D34+D35+D42+D43+D44+D52</f>
        <v>0</v>
      </c>
      <c r="E31" s="131">
        <f aca="true" t="shared" si="3" ref="E31:K31">E32+E33+E34+E35+E42+E43+E44+E52</f>
        <v>364100</v>
      </c>
      <c r="F31" s="131">
        <v>0</v>
      </c>
      <c r="G31" s="131">
        <f t="shared" si="3"/>
        <v>0</v>
      </c>
      <c r="H31" s="131">
        <f t="shared" si="3"/>
        <v>0</v>
      </c>
      <c r="I31" s="131">
        <f t="shared" si="3"/>
        <v>0</v>
      </c>
      <c r="J31" s="131">
        <f t="shared" si="3"/>
        <v>0</v>
      </c>
      <c r="K31" s="131">
        <f t="shared" si="3"/>
        <v>0</v>
      </c>
      <c r="L31" s="55">
        <f>SUM(L32:L36,L37:L37)</f>
        <v>0</v>
      </c>
      <c r="M31" s="9"/>
      <c r="N31" s="9"/>
    </row>
    <row r="32" spans="1:14" ht="15.75" customHeight="1">
      <c r="A32" s="179" t="s">
        <v>9</v>
      </c>
      <c r="B32" s="107">
        <v>2210</v>
      </c>
      <c r="C32" s="108" t="s">
        <v>54</v>
      </c>
      <c r="D32" s="136"/>
      <c r="E32" s="136"/>
      <c r="F32" s="136">
        <v>0</v>
      </c>
      <c r="G32" s="136">
        <v>0</v>
      </c>
      <c r="H32" s="136"/>
      <c r="I32" s="136"/>
      <c r="J32" s="136"/>
      <c r="K32" s="136">
        <f>H32-I32</f>
        <v>0</v>
      </c>
      <c r="L32" s="56">
        <v>0</v>
      </c>
      <c r="M32" s="3"/>
      <c r="N32" s="3"/>
    </row>
    <row r="33" spans="1:14" ht="14.25" customHeight="1">
      <c r="A33" s="112" t="s">
        <v>10</v>
      </c>
      <c r="B33" s="107">
        <v>2220</v>
      </c>
      <c r="C33" s="108" t="s">
        <v>55</v>
      </c>
      <c r="D33" s="136"/>
      <c r="E33" s="136">
        <v>8000</v>
      </c>
      <c r="F33" s="136"/>
      <c r="G33" s="136">
        <v>0</v>
      </c>
      <c r="H33" s="136"/>
      <c r="I33" s="136"/>
      <c r="J33" s="136"/>
      <c r="K33" s="136">
        <f aca="true" t="shared" si="4" ref="K33:K40">H33-I33</f>
        <v>0</v>
      </c>
      <c r="L33" s="56">
        <v>0</v>
      </c>
      <c r="M33" s="3"/>
      <c r="N33" s="3"/>
    </row>
    <row r="34" spans="1:14" ht="15" customHeight="1">
      <c r="A34" s="112" t="s">
        <v>58</v>
      </c>
      <c r="B34" s="107">
        <v>2230</v>
      </c>
      <c r="C34" s="108" t="s">
        <v>56</v>
      </c>
      <c r="D34" s="136"/>
      <c r="E34" s="136">
        <v>356100</v>
      </c>
      <c r="F34" s="136"/>
      <c r="G34" s="136">
        <v>0</v>
      </c>
      <c r="H34" s="136"/>
      <c r="I34" s="136"/>
      <c r="J34" s="136"/>
      <c r="K34" s="136">
        <f t="shared" si="4"/>
        <v>0</v>
      </c>
      <c r="L34" s="56">
        <v>0</v>
      </c>
      <c r="M34" s="3"/>
      <c r="N34" s="3"/>
    </row>
    <row r="35" spans="1:14" ht="14.25" customHeight="1">
      <c r="A35" s="112" t="s">
        <v>85</v>
      </c>
      <c r="B35" s="107">
        <v>2240</v>
      </c>
      <c r="C35" s="108" t="s">
        <v>57</v>
      </c>
      <c r="D35" s="136"/>
      <c r="E35" s="136"/>
      <c r="F35" s="136">
        <v>0</v>
      </c>
      <c r="G35" s="136">
        <v>0</v>
      </c>
      <c r="H35" s="136"/>
      <c r="I35" s="136"/>
      <c r="J35" s="136"/>
      <c r="K35" s="136">
        <f t="shared" si="4"/>
        <v>0</v>
      </c>
      <c r="L35" s="56">
        <v>0</v>
      </c>
      <c r="M35" s="3"/>
      <c r="N35" s="3"/>
    </row>
    <row r="36" spans="1:14" ht="15" hidden="1">
      <c r="A36" s="44"/>
      <c r="B36" s="25"/>
      <c r="C36" s="26"/>
      <c r="D36" s="136"/>
      <c r="E36" s="136"/>
      <c r="F36" s="136">
        <v>0</v>
      </c>
      <c r="G36" s="136">
        <v>0</v>
      </c>
      <c r="H36" s="136"/>
      <c r="I36" s="136"/>
      <c r="J36" s="136"/>
      <c r="K36" s="136">
        <f t="shared" si="4"/>
        <v>0</v>
      </c>
      <c r="L36" s="56">
        <v>0</v>
      </c>
      <c r="M36" s="3"/>
      <c r="N36" s="3"/>
    </row>
    <row r="37" spans="1:14" ht="16.5" customHeight="1" hidden="1">
      <c r="A37" s="41" t="s">
        <v>76</v>
      </c>
      <c r="B37" s="25">
        <v>1136</v>
      </c>
      <c r="C37" s="26"/>
      <c r="D37" s="136"/>
      <c r="E37" s="136"/>
      <c r="F37" s="136">
        <v>0</v>
      </c>
      <c r="G37" s="136">
        <v>0</v>
      </c>
      <c r="H37" s="136"/>
      <c r="I37" s="136"/>
      <c r="J37" s="136"/>
      <c r="K37" s="136">
        <f t="shared" si="4"/>
        <v>0</v>
      </c>
      <c r="L37" s="56">
        <v>0</v>
      </c>
      <c r="M37" s="3"/>
      <c r="N37" s="3"/>
    </row>
    <row r="38" spans="1:14" ht="28.5" hidden="1">
      <c r="A38" s="44" t="s">
        <v>11</v>
      </c>
      <c r="B38" s="25">
        <v>1137</v>
      </c>
      <c r="C38" s="25"/>
      <c r="D38" s="136"/>
      <c r="E38" s="136"/>
      <c r="F38" s="136">
        <v>0</v>
      </c>
      <c r="G38" s="136">
        <v>0</v>
      </c>
      <c r="H38" s="136"/>
      <c r="I38" s="136"/>
      <c r="J38" s="136"/>
      <c r="K38" s="136">
        <f t="shared" si="4"/>
        <v>0</v>
      </c>
      <c r="L38" s="56">
        <v>0</v>
      </c>
      <c r="M38" s="3"/>
      <c r="N38" s="3"/>
    </row>
    <row r="39" spans="1:14" ht="15" customHeight="1" hidden="1">
      <c r="A39" s="41" t="s">
        <v>25</v>
      </c>
      <c r="B39" s="25">
        <v>1138</v>
      </c>
      <c r="C39" s="25"/>
      <c r="D39" s="136"/>
      <c r="E39" s="136"/>
      <c r="F39" s="136">
        <v>0</v>
      </c>
      <c r="G39" s="136">
        <v>0</v>
      </c>
      <c r="H39" s="136"/>
      <c r="I39" s="136"/>
      <c r="J39" s="136"/>
      <c r="K39" s="136">
        <f t="shared" si="4"/>
        <v>0</v>
      </c>
      <c r="L39" s="56">
        <v>0</v>
      </c>
      <c r="M39" s="3"/>
      <c r="N39" s="3"/>
    </row>
    <row r="40" spans="1:14" ht="15" customHeight="1" hidden="1" thickBot="1">
      <c r="A40" s="41" t="s">
        <v>12</v>
      </c>
      <c r="B40" s="25">
        <v>1139</v>
      </c>
      <c r="C40" s="25"/>
      <c r="D40" s="136"/>
      <c r="E40" s="136"/>
      <c r="F40" s="136">
        <v>0</v>
      </c>
      <c r="G40" s="136">
        <v>0</v>
      </c>
      <c r="H40" s="136"/>
      <c r="I40" s="136"/>
      <c r="J40" s="136"/>
      <c r="K40" s="136">
        <f t="shared" si="4"/>
        <v>0</v>
      </c>
      <c r="L40" s="51">
        <v>0</v>
      </c>
      <c r="M40" s="3"/>
      <c r="N40" s="3"/>
    </row>
    <row r="41" spans="1:14" ht="13.5" customHeight="1" hidden="1" thickTop="1">
      <c r="A41" s="35">
        <v>1</v>
      </c>
      <c r="B41" s="36">
        <v>2</v>
      </c>
      <c r="C41" s="36"/>
      <c r="D41" s="210"/>
      <c r="E41" s="210">
        <v>5</v>
      </c>
      <c r="F41" s="210">
        <v>5</v>
      </c>
      <c r="G41" s="210">
        <v>6</v>
      </c>
      <c r="H41" s="210"/>
      <c r="I41" s="210"/>
      <c r="J41" s="210"/>
      <c r="K41" s="210">
        <v>10</v>
      </c>
      <c r="L41" s="50">
        <v>10</v>
      </c>
      <c r="M41" s="3"/>
      <c r="N41" s="3"/>
    </row>
    <row r="42" spans="1:14" s="10" customFormat="1" ht="15">
      <c r="A42" s="112" t="s">
        <v>13</v>
      </c>
      <c r="B42" s="107">
        <v>2250</v>
      </c>
      <c r="C42" s="107">
        <v>130</v>
      </c>
      <c r="D42" s="136">
        <v>0</v>
      </c>
      <c r="E42" s="136"/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57">
        <v>0</v>
      </c>
      <c r="M42" s="9"/>
      <c r="N42" s="9"/>
    </row>
    <row r="43" spans="1:14" s="10" customFormat="1" ht="15">
      <c r="A43" s="43" t="s">
        <v>117</v>
      </c>
      <c r="B43" s="27">
        <v>2260</v>
      </c>
      <c r="C43" s="27">
        <v>140</v>
      </c>
      <c r="D43" s="136">
        <v>0</v>
      </c>
      <c r="E43" s="136"/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f aca="true" t="shared" si="5" ref="K43:K63">H43-I43</f>
        <v>0</v>
      </c>
      <c r="L43" s="56">
        <v>0</v>
      </c>
      <c r="M43" s="9"/>
      <c r="N43" s="9"/>
    </row>
    <row r="44" spans="1:14" s="10" customFormat="1" ht="14.25" customHeight="1">
      <c r="A44" s="42" t="s">
        <v>14</v>
      </c>
      <c r="B44" s="107">
        <v>2270</v>
      </c>
      <c r="C44" s="107">
        <v>150</v>
      </c>
      <c r="D44" s="132">
        <f>D45+D46+D47+D48+D49</f>
        <v>0</v>
      </c>
      <c r="E44" s="132">
        <f aca="true" t="shared" si="6" ref="E44:K44">E45+E46+E47+E48+E49</f>
        <v>0</v>
      </c>
      <c r="F44" s="132"/>
      <c r="G44" s="132">
        <f t="shared" si="6"/>
        <v>0</v>
      </c>
      <c r="H44" s="132">
        <f t="shared" si="6"/>
        <v>0</v>
      </c>
      <c r="I44" s="132">
        <f t="shared" si="6"/>
        <v>0</v>
      </c>
      <c r="J44" s="132">
        <f t="shared" si="6"/>
        <v>0</v>
      </c>
      <c r="K44" s="132">
        <f t="shared" si="6"/>
        <v>0</v>
      </c>
      <c r="L44" s="55">
        <f>SUM(L45:L50)</f>
        <v>0</v>
      </c>
      <c r="M44" s="9"/>
      <c r="N44" s="9"/>
    </row>
    <row r="45" spans="1:14" ht="16.5" customHeight="1">
      <c r="A45" s="41" t="s">
        <v>15</v>
      </c>
      <c r="B45" s="25">
        <v>2271</v>
      </c>
      <c r="C45" s="25">
        <v>160</v>
      </c>
      <c r="D45" s="134">
        <v>0</v>
      </c>
      <c r="E45" s="134"/>
      <c r="F45" s="134">
        <v>0</v>
      </c>
      <c r="G45" s="134">
        <v>0</v>
      </c>
      <c r="H45" s="134">
        <v>0</v>
      </c>
      <c r="I45" s="134">
        <v>0</v>
      </c>
      <c r="J45" s="134">
        <v>0</v>
      </c>
      <c r="K45" s="134">
        <f t="shared" si="5"/>
        <v>0</v>
      </c>
      <c r="L45" s="56">
        <v>0</v>
      </c>
      <c r="M45" s="3"/>
      <c r="N45" s="3"/>
    </row>
    <row r="46" spans="1:14" ht="18" customHeight="1">
      <c r="A46" s="41" t="s">
        <v>16</v>
      </c>
      <c r="B46" s="25">
        <v>2272</v>
      </c>
      <c r="C46" s="25">
        <v>170</v>
      </c>
      <c r="D46" s="134"/>
      <c r="E46" s="134"/>
      <c r="F46" s="134">
        <v>0</v>
      </c>
      <c r="G46" s="134">
        <v>0</v>
      </c>
      <c r="H46" s="134"/>
      <c r="I46" s="134"/>
      <c r="J46" s="134"/>
      <c r="K46" s="134">
        <f t="shared" si="5"/>
        <v>0</v>
      </c>
      <c r="L46" s="56">
        <v>0</v>
      </c>
      <c r="M46" s="3"/>
      <c r="N46" s="3"/>
    </row>
    <row r="47" spans="1:14" ht="15.75" customHeight="1">
      <c r="A47" s="41" t="s">
        <v>17</v>
      </c>
      <c r="B47" s="25">
        <v>2273</v>
      </c>
      <c r="C47" s="25">
        <v>180</v>
      </c>
      <c r="D47" s="134"/>
      <c r="E47" s="134"/>
      <c r="F47" s="134">
        <v>0</v>
      </c>
      <c r="G47" s="134">
        <v>0</v>
      </c>
      <c r="H47" s="134"/>
      <c r="I47" s="134"/>
      <c r="J47" s="134"/>
      <c r="K47" s="134">
        <f t="shared" si="5"/>
        <v>0</v>
      </c>
      <c r="L47" s="56">
        <v>0</v>
      </c>
      <c r="M47" s="3"/>
      <c r="N47" s="3"/>
    </row>
    <row r="48" spans="1:14" ht="17.25" customHeight="1">
      <c r="A48" s="41" t="s">
        <v>19</v>
      </c>
      <c r="B48" s="25">
        <v>2274</v>
      </c>
      <c r="C48" s="25">
        <v>190</v>
      </c>
      <c r="D48" s="134"/>
      <c r="E48" s="134"/>
      <c r="F48" s="134">
        <v>0</v>
      </c>
      <c r="G48" s="134">
        <v>0</v>
      </c>
      <c r="H48" s="134"/>
      <c r="I48" s="134"/>
      <c r="J48" s="134"/>
      <c r="K48" s="134">
        <f t="shared" si="5"/>
        <v>0</v>
      </c>
      <c r="L48" s="56">
        <v>0</v>
      </c>
      <c r="M48" s="3"/>
      <c r="N48" s="3"/>
    </row>
    <row r="49" spans="1:14" ht="18" customHeight="1">
      <c r="A49" s="41" t="s">
        <v>18</v>
      </c>
      <c r="B49" s="25">
        <v>2275</v>
      </c>
      <c r="C49" s="25">
        <v>200</v>
      </c>
      <c r="D49" s="134">
        <v>0</v>
      </c>
      <c r="E49" s="134"/>
      <c r="F49" s="134">
        <v>0</v>
      </c>
      <c r="G49" s="134">
        <v>0</v>
      </c>
      <c r="H49" s="134">
        <v>0</v>
      </c>
      <c r="I49" s="134">
        <v>0</v>
      </c>
      <c r="J49" s="134">
        <v>0</v>
      </c>
      <c r="K49" s="134">
        <f t="shared" si="5"/>
        <v>0</v>
      </c>
      <c r="L49" s="56">
        <v>0</v>
      </c>
      <c r="M49" s="3"/>
      <c r="N49" s="3"/>
    </row>
    <row r="50" spans="1:14" ht="18.75" customHeight="1" hidden="1">
      <c r="A50" s="41"/>
      <c r="B50" s="25"/>
      <c r="C50" s="25"/>
      <c r="D50" s="134">
        <v>0</v>
      </c>
      <c r="E50" s="134"/>
      <c r="F50" s="134">
        <v>0</v>
      </c>
      <c r="G50" s="134">
        <v>0</v>
      </c>
      <c r="H50" s="134">
        <v>0</v>
      </c>
      <c r="I50" s="134">
        <v>0</v>
      </c>
      <c r="J50" s="134">
        <v>0</v>
      </c>
      <c r="K50" s="134">
        <f t="shared" si="5"/>
        <v>0</v>
      </c>
      <c r="L50" s="56">
        <v>0</v>
      </c>
      <c r="M50" s="3"/>
      <c r="N50" s="3"/>
    </row>
    <row r="51" spans="1:14" ht="18.75" customHeight="1">
      <c r="A51" s="41" t="s">
        <v>141</v>
      </c>
      <c r="B51" s="25">
        <v>2276</v>
      </c>
      <c r="C51" s="25">
        <v>210</v>
      </c>
      <c r="D51" s="134">
        <v>0</v>
      </c>
      <c r="E51" s="134"/>
      <c r="F51" s="134"/>
      <c r="G51" s="134"/>
      <c r="H51" s="134">
        <v>0</v>
      </c>
      <c r="I51" s="134">
        <v>0</v>
      </c>
      <c r="J51" s="134"/>
      <c r="K51" s="134">
        <f t="shared" si="5"/>
        <v>0</v>
      </c>
      <c r="L51" s="56"/>
      <c r="M51" s="3"/>
      <c r="N51" s="3"/>
    </row>
    <row r="52" spans="1:14" s="10" customFormat="1" ht="27.75" customHeight="1">
      <c r="A52" s="43" t="s">
        <v>118</v>
      </c>
      <c r="B52" s="107">
        <v>2280</v>
      </c>
      <c r="C52" s="107">
        <v>220</v>
      </c>
      <c r="D52" s="136">
        <f>D53+D54</f>
        <v>0</v>
      </c>
      <c r="E52" s="136">
        <f aca="true" t="shared" si="7" ref="E52:K52">E53+E54</f>
        <v>0</v>
      </c>
      <c r="F52" s="136">
        <v>0</v>
      </c>
      <c r="G52" s="136">
        <f t="shared" si="7"/>
        <v>0</v>
      </c>
      <c r="H52" s="136">
        <f t="shared" si="7"/>
        <v>0</v>
      </c>
      <c r="I52" s="136">
        <f t="shared" si="7"/>
        <v>0</v>
      </c>
      <c r="J52" s="136">
        <f t="shared" si="7"/>
        <v>0</v>
      </c>
      <c r="K52" s="136">
        <f t="shared" si="7"/>
        <v>0</v>
      </c>
      <c r="L52" s="57">
        <v>0</v>
      </c>
      <c r="M52" s="9"/>
      <c r="N52" s="9"/>
    </row>
    <row r="53" spans="1:14" s="24" customFormat="1" ht="28.5">
      <c r="A53" s="44" t="s">
        <v>59</v>
      </c>
      <c r="B53" s="25">
        <v>2281</v>
      </c>
      <c r="C53" s="25">
        <v>230</v>
      </c>
      <c r="D53" s="134">
        <v>0</v>
      </c>
      <c r="E53" s="134"/>
      <c r="F53" s="134">
        <v>0</v>
      </c>
      <c r="G53" s="134">
        <v>0</v>
      </c>
      <c r="H53" s="134">
        <v>0</v>
      </c>
      <c r="I53" s="134">
        <v>0</v>
      </c>
      <c r="J53" s="134">
        <v>0</v>
      </c>
      <c r="K53" s="134">
        <f t="shared" si="5"/>
        <v>0</v>
      </c>
      <c r="L53" s="56">
        <f>L56</f>
        <v>0</v>
      </c>
      <c r="M53" s="23"/>
      <c r="N53" s="23"/>
    </row>
    <row r="54" spans="1:14" s="24" customFormat="1" ht="32.25" customHeight="1">
      <c r="A54" s="44" t="s">
        <v>100</v>
      </c>
      <c r="B54" s="25">
        <v>2282</v>
      </c>
      <c r="C54" s="25">
        <v>240</v>
      </c>
      <c r="D54" s="134"/>
      <c r="E54" s="134"/>
      <c r="F54" s="134">
        <v>0</v>
      </c>
      <c r="G54" s="134">
        <v>0</v>
      </c>
      <c r="H54" s="134">
        <v>0</v>
      </c>
      <c r="I54" s="134">
        <v>0</v>
      </c>
      <c r="J54" s="134">
        <v>0</v>
      </c>
      <c r="K54" s="134">
        <f t="shared" si="5"/>
        <v>0</v>
      </c>
      <c r="L54" s="56">
        <v>0</v>
      </c>
      <c r="M54" s="23"/>
      <c r="N54" s="23"/>
    </row>
    <row r="55" spans="1:14" ht="15.75" customHeight="1">
      <c r="A55" s="115" t="s">
        <v>119</v>
      </c>
      <c r="B55" s="105">
        <v>2400</v>
      </c>
      <c r="C55" s="105">
        <v>250</v>
      </c>
      <c r="D55" s="141">
        <f>D56+D57</f>
        <v>0</v>
      </c>
      <c r="E55" s="141">
        <f aca="true" t="shared" si="8" ref="E55:K55">E56+E57</f>
        <v>0</v>
      </c>
      <c r="F55" s="141">
        <f t="shared" si="8"/>
        <v>0</v>
      </c>
      <c r="G55" s="141">
        <f t="shared" si="8"/>
        <v>0</v>
      </c>
      <c r="H55" s="141">
        <f t="shared" si="8"/>
        <v>0</v>
      </c>
      <c r="I55" s="141">
        <f t="shared" si="8"/>
        <v>0</v>
      </c>
      <c r="J55" s="141">
        <f t="shared" si="8"/>
        <v>0</v>
      </c>
      <c r="K55" s="141">
        <f t="shared" si="8"/>
        <v>0</v>
      </c>
      <c r="L55" s="56">
        <v>0</v>
      </c>
      <c r="M55" s="3"/>
      <c r="N55" s="3"/>
    </row>
    <row r="56" spans="1:14" s="10" customFormat="1" ht="15" customHeight="1">
      <c r="A56" s="116" t="s">
        <v>120</v>
      </c>
      <c r="B56" s="107">
        <v>2410</v>
      </c>
      <c r="C56" s="107">
        <v>260</v>
      </c>
      <c r="D56" s="136">
        <f aca="true" t="shared" si="9" ref="D56:K56">D59</f>
        <v>0</v>
      </c>
      <c r="E56" s="136">
        <f t="shared" si="9"/>
        <v>0</v>
      </c>
      <c r="F56" s="136">
        <f t="shared" si="9"/>
        <v>0</v>
      </c>
      <c r="G56" s="136">
        <f t="shared" si="9"/>
        <v>0</v>
      </c>
      <c r="H56" s="136">
        <f t="shared" si="9"/>
        <v>0</v>
      </c>
      <c r="I56" s="136">
        <f t="shared" si="9"/>
        <v>0</v>
      </c>
      <c r="J56" s="136">
        <f t="shared" si="9"/>
        <v>0</v>
      </c>
      <c r="K56" s="136">
        <f t="shared" si="9"/>
        <v>0</v>
      </c>
      <c r="L56" s="55">
        <f>SUM(L57:L59)</f>
        <v>0</v>
      </c>
      <c r="M56" s="9"/>
      <c r="N56" s="9"/>
    </row>
    <row r="57" spans="1:14" s="10" customFormat="1" ht="15">
      <c r="A57" s="116" t="s">
        <v>121</v>
      </c>
      <c r="B57" s="107">
        <v>2420</v>
      </c>
      <c r="C57" s="107">
        <v>270</v>
      </c>
      <c r="D57" s="136">
        <v>0</v>
      </c>
      <c r="E57" s="136"/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f t="shared" si="5"/>
        <v>0</v>
      </c>
      <c r="L57" s="56">
        <v>0</v>
      </c>
      <c r="M57" s="9"/>
      <c r="N57" s="9"/>
    </row>
    <row r="58" spans="1:14" s="10" customFormat="1" ht="15.75">
      <c r="A58" s="115" t="s">
        <v>122</v>
      </c>
      <c r="B58" s="105">
        <v>2600</v>
      </c>
      <c r="C58" s="105">
        <v>280</v>
      </c>
      <c r="D58" s="141">
        <f>D59+D60+D61</f>
        <v>0</v>
      </c>
      <c r="E58" s="141">
        <f aca="true" t="shared" si="10" ref="E58:K58">E59+E60+E61</f>
        <v>0</v>
      </c>
      <c r="F58" s="141">
        <f t="shared" si="10"/>
        <v>0</v>
      </c>
      <c r="G58" s="141">
        <f t="shared" si="10"/>
        <v>0</v>
      </c>
      <c r="H58" s="141">
        <f t="shared" si="10"/>
        <v>0</v>
      </c>
      <c r="I58" s="141">
        <f t="shared" si="10"/>
        <v>0</v>
      </c>
      <c r="J58" s="141">
        <f t="shared" si="10"/>
        <v>0</v>
      </c>
      <c r="K58" s="141">
        <f t="shared" si="10"/>
        <v>0</v>
      </c>
      <c r="L58" s="56">
        <v>0</v>
      </c>
      <c r="M58" s="9"/>
      <c r="N58" s="9"/>
    </row>
    <row r="59" spans="1:14" s="10" customFormat="1" ht="27" customHeight="1">
      <c r="A59" s="116" t="s">
        <v>134</v>
      </c>
      <c r="B59" s="107">
        <v>2610</v>
      </c>
      <c r="C59" s="107">
        <v>290</v>
      </c>
      <c r="D59" s="132">
        <v>0</v>
      </c>
      <c r="E59" s="132">
        <f aca="true" t="shared" si="11" ref="E59:L59">SUM(E60:E62)</f>
        <v>0</v>
      </c>
      <c r="F59" s="132">
        <v>0</v>
      </c>
      <c r="G59" s="132">
        <f t="shared" si="11"/>
        <v>0</v>
      </c>
      <c r="H59" s="132">
        <f t="shared" si="11"/>
        <v>0</v>
      </c>
      <c r="I59" s="132">
        <v>0</v>
      </c>
      <c r="J59" s="132">
        <v>0</v>
      </c>
      <c r="K59" s="132">
        <f t="shared" si="11"/>
        <v>0</v>
      </c>
      <c r="L59" s="55">
        <f t="shared" si="11"/>
        <v>0</v>
      </c>
      <c r="M59" s="9"/>
      <c r="N59" s="9"/>
    </row>
    <row r="60" spans="1:14" ht="30" customHeight="1">
      <c r="A60" s="116" t="s">
        <v>26</v>
      </c>
      <c r="B60" s="107">
        <v>2620</v>
      </c>
      <c r="C60" s="107">
        <v>300</v>
      </c>
      <c r="D60" s="140">
        <v>0</v>
      </c>
      <c r="E60" s="140"/>
      <c r="F60" s="140">
        <v>0</v>
      </c>
      <c r="G60" s="140">
        <v>0</v>
      </c>
      <c r="H60" s="140">
        <v>0</v>
      </c>
      <c r="I60" s="140">
        <v>0</v>
      </c>
      <c r="J60" s="140">
        <v>0</v>
      </c>
      <c r="K60" s="140">
        <f t="shared" si="5"/>
        <v>0</v>
      </c>
      <c r="L60" s="56">
        <v>0</v>
      </c>
      <c r="M60" s="3"/>
      <c r="N60" s="3"/>
    </row>
    <row r="61" spans="1:14" ht="30" customHeight="1">
      <c r="A61" s="116" t="s">
        <v>123</v>
      </c>
      <c r="B61" s="107">
        <v>2630</v>
      </c>
      <c r="C61" s="107">
        <v>310</v>
      </c>
      <c r="D61" s="140">
        <v>0</v>
      </c>
      <c r="E61" s="140"/>
      <c r="F61" s="140">
        <v>0</v>
      </c>
      <c r="G61" s="140">
        <v>0</v>
      </c>
      <c r="H61" s="140">
        <v>0</v>
      </c>
      <c r="I61" s="140">
        <v>0</v>
      </c>
      <c r="J61" s="140">
        <v>0</v>
      </c>
      <c r="K61" s="140">
        <f t="shared" si="5"/>
        <v>0</v>
      </c>
      <c r="L61" s="61">
        <v>0</v>
      </c>
      <c r="M61" s="3"/>
      <c r="N61" s="3"/>
    </row>
    <row r="62" spans="1:14" ht="19.5" customHeight="1">
      <c r="A62" s="109" t="s">
        <v>124</v>
      </c>
      <c r="B62" s="105">
        <v>2700</v>
      </c>
      <c r="C62" s="105">
        <v>320</v>
      </c>
      <c r="D62" s="141">
        <f>D63+D64+D65</f>
        <v>0</v>
      </c>
      <c r="E62" s="141">
        <f aca="true" t="shared" si="12" ref="E62:K62">E63+E64+E65</f>
        <v>0</v>
      </c>
      <c r="F62" s="141"/>
      <c r="G62" s="141">
        <f t="shared" si="12"/>
        <v>0</v>
      </c>
      <c r="H62" s="141">
        <f t="shared" si="12"/>
        <v>0</v>
      </c>
      <c r="I62" s="141">
        <f t="shared" si="12"/>
        <v>0</v>
      </c>
      <c r="J62" s="141">
        <f t="shared" si="12"/>
        <v>0</v>
      </c>
      <c r="K62" s="141">
        <f t="shared" si="12"/>
        <v>0</v>
      </c>
      <c r="L62" s="61">
        <v>0</v>
      </c>
      <c r="M62" s="3"/>
      <c r="N62" s="3"/>
    </row>
    <row r="63" spans="1:14" s="10" customFormat="1" ht="17.25" customHeight="1">
      <c r="A63" s="112" t="s">
        <v>20</v>
      </c>
      <c r="B63" s="107">
        <v>2710</v>
      </c>
      <c r="C63" s="107">
        <v>330</v>
      </c>
      <c r="D63" s="139">
        <v>0</v>
      </c>
      <c r="E63" s="139"/>
      <c r="F63" s="139">
        <v>0</v>
      </c>
      <c r="G63" s="139">
        <v>0</v>
      </c>
      <c r="H63" s="139">
        <v>0</v>
      </c>
      <c r="I63" s="139">
        <v>0</v>
      </c>
      <c r="J63" s="139">
        <v>0</v>
      </c>
      <c r="K63" s="136">
        <f t="shared" si="5"/>
        <v>0</v>
      </c>
      <c r="L63" s="51">
        <v>0</v>
      </c>
      <c r="M63" s="9"/>
      <c r="N63" s="9"/>
    </row>
    <row r="64" spans="1:14" s="1" customFormat="1" ht="15" customHeight="1">
      <c r="A64" s="112" t="s">
        <v>41</v>
      </c>
      <c r="B64" s="107">
        <v>2720</v>
      </c>
      <c r="C64" s="107">
        <v>340</v>
      </c>
      <c r="D64" s="161">
        <v>0</v>
      </c>
      <c r="E64" s="161">
        <f aca="true" t="shared" si="13" ref="E64:L64">SUM(E65,E77,E78)</f>
        <v>0</v>
      </c>
      <c r="F64" s="161">
        <f t="shared" si="13"/>
        <v>0</v>
      </c>
      <c r="G64" s="161">
        <f t="shared" si="13"/>
        <v>0</v>
      </c>
      <c r="H64" s="161">
        <v>0</v>
      </c>
      <c r="I64" s="161">
        <v>0</v>
      </c>
      <c r="J64" s="161">
        <v>0</v>
      </c>
      <c r="K64" s="161">
        <f t="shared" si="13"/>
        <v>0</v>
      </c>
      <c r="L64" s="58">
        <f t="shared" si="13"/>
        <v>0</v>
      </c>
      <c r="M64" s="12"/>
      <c r="N64" s="12"/>
    </row>
    <row r="65" spans="1:14" s="1" customFormat="1" ht="14.25" customHeight="1">
      <c r="A65" s="112" t="s">
        <v>125</v>
      </c>
      <c r="B65" s="107">
        <v>2730</v>
      </c>
      <c r="C65" s="107">
        <v>350</v>
      </c>
      <c r="D65" s="161"/>
      <c r="E65" s="161">
        <f aca="true" t="shared" si="14" ref="E65:L65">SUM(E66:E67,E72)</f>
        <v>0</v>
      </c>
      <c r="F65" s="161">
        <f t="shared" si="14"/>
        <v>0</v>
      </c>
      <c r="G65" s="161">
        <f t="shared" si="14"/>
        <v>0</v>
      </c>
      <c r="H65" s="161">
        <v>0</v>
      </c>
      <c r="I65" s="161">
        <v>0</v>
      </c>
      <c r="J65" s="161">
        <v>0</v>
      </c>
      <c r="K65" s="161">
        <f>H65-I65</f>
        <v>0</v>
      </c>
      <c r="L65" s="58">
        <f t="shared" si="14"/>
        <v>0</v>
      </c>
      <c r="M65" s="12"/>
      <c r="N65" s="12"/>
    </row>
    <row r="66" spans="1:14" s="10" customFormat="1" ht="17.25" customHeight="1">
      <c r="A66" s="109" t="s">
        <v>126</v>
      </c>
      <c r="B66" s="105">
        <v>2800</v>
      </c>
      <c r="C66" s="105">
        <v>360</v>
      </c>
      <c r="D66" s="141"/>
      <c r="E66" s="176"/>
      <c r="F66" s="141">
        <v>0</v>
      </c>
      <c r="G66" s="141">
        <v>0</v>
      </c>
      <c r="H66" s="141"/>
      <c r="I66" s="141"/>
      <c r="J66" s="141"/>
      <c r="K66" s="141">
        <f>H66-I66</f>
        <v>0</v>
      </c>
      <c r="L66" s="51">
        <v>0</v>
      </c>
      <c r="M66" s="9"/>
      <c r="N66" s="9"/>
    </row>
    <row r="67" spans="1:14" s="10" customFormat="1" ht="15.75" customHeight="1">
      <c r="A67" s="118" t="s">
        <v>21</v>
      </c>
      <c r="B67" s="29">
        <v>3000</v>
      </c>
      <c r="C67" s="29">
        <v>370</v>
      </c>
      <c r="D67" s="207">
        <f>D68+D91</f>
        <v>0</v>
      </c>
      <c r="E67" s="207">
        <f aca="true" t="shared" si="15" ref="E67:K67">E68+E91</f>
        <v>0</v>
      </c>
      <c r="F67" s="207">
        <f t="shared" si="15"/>
        <v>0</v>
      </c>
      <c r="G67" s="207">
        <f t="shared" si="15"/>
        <v>0</v>
      </c>
      <c r="H67" s="207">
        <f t="shared" si="15"/>
        <v>0</v>
      </c>
      <c r="I67" s="207">
        <f t="shared" si="15"/>
        <v>0</v>
      </c>
      <c r="J67" s="207">
        <f t="shared" si="15"/>
        <v>0</v>
      </c>
      <c r="K67" s="207">
        <f t="shared" si="15"/>
        <v>0</v>
      </c>
      <c r="L67" s="51">
        <v>0</v>
      </c>
      <c r="M67" s="9"/>
      <c r="N67" s="9"/>
    </row>
    <row r="68" spans="1:14" ht="14.25" customHeight="1">
      <c r="A68" s="45" t="s">
        <v>22</v>
      </c>
      <c r="B68" s="29">
        <v>3100</v>
      </c>
      <c r="C68" s="29">
        <v>380</v>
      </c>
      <c r="D68" s="141">
        <f>D69+D70+D75+D79+D89+D90</f>
        <v>0</v>
      </c>
      <c r="E68" s="141">
        <f aca="true" t="shared" si="16" ref="E68:K68">E69+E70+E75+E79+E89+E90</f>
        <v>0</v>
      </c>
      <c r="F68" s="141">
        <f t="shared" si="16"/>
        <v>0</v>
      </c>
      <c r="G68" s="141">
        <f t="shared" si="16"/>
        <v>0</v>
      </c>
      <c r="H68" s="141">
        <f t="shared" si="16"/>
        <v>0</v>
      </c>
      <c r="I68" s="141">
        <f t="shared" si="16"/>
        <v>0</v>
      </c>
      <c r="J68" s="141">
        <f t="shared" si="16"/>
        <v>0</v>
      </c>
      <c r="K68" s="141">
        <f t="shared" si="16"/>
        <v>0</v>
      </c>
      <c r="L68" s="51">
        <v>0</v>
      </c>
      <c r="M68" s="3"/>
      <c r="N68" s="3"/>
    </row>
    <row r="69" spans="1:14" ht="30.75" customHeight="1">
      <c r="A69" s="116" t="s">
        <v>23</v>
      </c>
      <c r="B69" s="107">
        <v>3110</v>
      </c>
      <c r="C69" s="107">
        <v>390</v>
      </c>
      <c r="D69" s="136">
        <v>0</v>
      </c>
      <c r="E69" s="136"/>
      <c r="F69" s="136">
        <v>0</v>
      </c>
      <c r="G69" s="136">
        <v>0</v>
      </c>
      <c r="H69" s="136">
        <v>0</v>
      </c>
      <c r="I69" s="136">
        <v>0</v>
      </c>
      <c r="J69" s="136">
        <v>0</v>
      </c>
      <c r="K69" s="136">
        <f>H69-I69</f>
        <v>0</v>
      </c>
      <c r="L69" s="54">
        <v>0</v>
      </c>
      <c r="M69" s="3"/>
      <c r="N69" s="3"/>
    </row>
    <row r="70" spans="1:14" ht="15" customHeight="1" thickBot="1">
      <c r="A70" s="112" t="s">
        <v>24</v>
      </c>
      <c r="B70" s="107">
        <v>3120</v>
      </c>
      <c r="C70" s="107">
        <v>400</v>
      </c>
      <c r="D70" s="136">
        <f>D71+D73</f>
        <v>0</v>
      </c>
      <c r="E70" s="136">
        <f aca="true" t="shared" si="17" ref="E70:K70">E71+E73</f>
        <v>0</v>
      </c>
      <c r="F70" s="136">
        <f t="shared" si="17"/>
        <v>0</v>
      </c>
      <c r="G70" s="136">
        <f t="shared" si="17"/>
        <v>0</v>
      </c>
      <c r="H70" s="136">
        <f t="shared" si="17"/>
        <v>0</v>
      </c>
      <c r="I70" s="136">
        <f t="shared" si="17"/>
        <v>0</v>
      </c>
      <c r="J70" s="136">
        <f t="shared" si="17"/>
        <v>0</v>
      </c>
      <c r="K70" s="136">
        <f t="shared" si="17"/>
        <v>0</v>
      </c>
      <c r="L70" s="51">
        <v>0</v>
      </c>
      <c r="M70" s="3"/>
      <c r="N70" s="3"/>
    </row>
    <row r="71" spans="1:14" ht="15" customHeight="1" thickTop="1">
      <c r="A71" s="117" t="s">
        <v>127</v>
      </c>
      <c r="B71" s="114">
        <v>3121</v>
      </c>
      <c r="C71" s="114">
        <v>410</v>
      </c>
      <c r="D71" s="138"/>
      <c r="E71" s="138"/>
      <c r="F71" s="138"/>
      <c r="G71" s="138"/>
      <c r="H71" s="138"/>
      <c r="I71" s="138"/>
      <c r="J71" s="138"/>
      <c r="K71" s="138"/>
      <c r="L71" s="50">
        <v>10</v>
      </c>
      <c r="M71" s="3"/>
      <c r="N71" s="3"/>
    </row>
    <row r="72" spans="1:14" s="10" customFormat="1" ht="15" hidden="1">
      <c r="A72" s="113" t="s">
        <v>27</v>
      </c>
      <c r="B72" s="114">
        <v>2122</v>
      </c>
      <c r="C72" s="114"/>
      <c r="D72" s="132">
        <f>D73+D75</f>
        <v>0</v>
      </c>
      <c r="E72" s="132">
        <f aca="true" t="shared" si="18" ref="E72:L72">SUM(E73:E76)</f>
        <v>0</v>
      </c>
      <c r="F72" s="132">
        <f t="shared" si="18"/>
        <v>0</v>
      </c>
      <c r="G72" s="132">
        <f t="shared" si="18"/>
        <v>0</v>
      </c>
      <c r="H72" s="132">
        <f t="shared" si="18"/>
        <v>0</v>
      </c>
      <c r="I72" s="132">
        <f t="shared" si="18"/>
        <v>0</v>
      </c>
      <c r="J72" s="132">
        <f t="shared" si="18"/>
        <v>0</v>
      </c>
      <c r="K72" s="132">
        <f t="shared" si="18"/>
        <v>0</v>
      </c>
      <c r="L72" s="55">
        <f t="shared" si="18"/>
        <v>0</v>
      </c>
      <c r="M72" s="9"/>
      <c r="N72" s="9"/>
    </row>
    <row r="73" spans="1:14" ht="15">
      <c r="A73" s="119" t="s">
        <v>128</v>
      </c>
      <c r="B73" s="114">
        <v>3122</v>
      </c>
      <c r="C73" s="114">
        <v>420</v>
      </c>
      <c r="D73" s="134">
        <v>0</v>
      </c>
      <c r="E73" s="134"/>
      <c r="F73" s="134">
        <v>0</v>
      </c>
      <c r="G73" s="134">
        <v>0</v>
      </c>
      <c r="H73" s="134">
        <v>0</v>
      </c>
      <c r="I73" s="134">
        <v>0</v>
      </c>
      <c r="J73" s="134">
        <v>0</v>
      </c>
      <c r="K73" s="134">
        <f aca="true" t="shared" si="19" ref="K73:K78">H73-I73</f>
        <v>0</v>
      </c>
      <c r="L73" s="51">
        <v>0</v>
      </c>
      <c r="M73" s="3"/>
      <c r="N73" s="3"/>
    </row>
    <row r="74" spans="1:14" ht="15" hidden="1">
      <c r="A74" s="35"/>
      <c r="B74" s="36"/>
      <c r="C74" s="36"/>
      <c r="D74" s="134">
        <v>0</v>
      </c>
      <c r="E74" s="134"/>
      <c r="F74" s="134">
        <v>0</v>
      </c>
      <c r="G74" s="134">
        <v>0</v>
      </c>
      <c r="H74" s="134">
        <v>0</v>
      </c>
      <c r="I74" s="134">
        <v>0</v>
      </c>
      <c r="J74" s="134">
        <v>0</v>
      </c>
      <c r="K74" s="134">
        <f t="shared" si="19"/>
        <v>0</v>
      </c>
      <c r="L74" s="51">
        <v>0</v>
      </c>
      <c r="M74" s="3"/>
      <c r="N74" s="3"/>
    </row>
    <row r="75" spans="1:14" ht="15" customHeight="1">
      <c r="A75" s="120" t="s">
        <v>77</v>
      </c>
      <c r="B75" s="107">
        <v>3130</v>
      </c>
      <c r="C75" s="107">
        <v>430</v>
      </c>
      <c r="D75" s="136">
        <f>D76+D78</f>
        <v>0</v>
      </c>
      <c r="E75" s="136">
        <f aca="true" t="shared" si="20" ref="E75:K75">E76+E78</f>
        <v>0</v>
      </c>
      <c r="F75" s="136">
        <f t="shared" si="20"/>
        <v>0</v>
      </c>
      <c r="G75" s="136">
        <f t="shared" si="20"/>
        <v>0</v>
      </c>
      <c r="H75" s="136">
        <f t="shared" si="20"/>
        <v>0</v>
      </c>
      <c r="I75" s="136">
        <f t="shared" si="20"/>
        <v>0</v>
      </c>
      <c r="J75" s="136">
        <f t="shared" si="20"/>
        <v>0</v>
      </c>
      <c r="K75" s="136">
        <f t="shared" si="20"/>
        <v>0</v>
      </c>
      <c r="L75" s="51">
        <v>0</v>
      </c>
      <c r="M75" s="3"/>
      <c r="N75" s="3"/>
    </row>
    <row r="76" spans="1:14" ht="14.25" customHeight="1">
      <c r="A76" s="40" t="s">
        <v>129</v>
      </c>
      <c r="B76" s="25">
        <v>3131</v>
      </c>
      <c r="C76" s="25">
        <v>440</v>
      </c>
      <c r="D76" s="140">
        <f>D77+D79</f>
        <v>0</v>
      </c>
      <c r="E76" s="140"/>
      <c r="F76" s="140">
        <v>0</v>
      </c>
      <c r="G76" s="140">
        <v>0</v>
      </c>
      <c r="H76" s="140">
        <v>0</v>
      </c>
      <c r="I76" s="140">
        <v>0</v>
      </c>
      <c r="J76" s="140">
        <v>0</v>
      </c>
      <c r="K76" s="140">
        <f t="shared" si="19"/>
        <v>0</v>
      </c>
      <c r="L76" s="51">
        <v>0</v>
      </c>
      <c r="M76" s="3"/>
      <c r="N76" s="3"/>
    </row>
    <row r="77" spans="1:14" ht="15" customHeight="1" hidden="1">
      <c r="A77" s="40" t="s">
        <v>78</v>
      </c>
      <c r="B77" s="25">
        <v>2132</v>
      </c>
      <c r="C77" s="25"/>
      <c r="D77" s="140">
        <v>0</v>
      </c>
      <c r="E77" s="140"/>
      <c r="F77" s="140">
        <v>0</v>
      </c>
      <c r="G77" s="140">
        <v>0</v>
      </c>
      <c r="H77" s="140">
        <v>0</v>
      </c>
      <c r="I77" s="140">
        <v>0</v>
      </c>
      <c r="J77" s="140">
        <v>0</v>
      </c>
      <c r="K77" s="140">
        <f t="shared" si="19"/>
        <v>0</v>
      </c>
      <c r="L77" s="56">
        <v>0</v>
      </c>
      <c r="M77" s="3"/>
      <c r="N77" s="3"/>
    </row>
    <row r="78" spans="1:14" ht="15.75" customHeight="1">
      <c r="A78" s="40" t="s">
        <v>79</v>
      </c>
      <c r="B78" s="25">
        <v>3132</v>
      </c>
      <c r="C78" s="25">
        <v>450</v>
      </c>
      <c r="D78" s="140">
        <v>0</v>
      </c>
      <c r="E78" s="140"/>
      <c r="F78" s="140">
        <v>0</v>
      </c>
      <c r="G78" s="140">
        <v>0</v>
      </c>
      <c r="H78" s="140">
        <v>0</v>
      </c>
      <c r="I78" s="140">
        <v>0</v>
      </c>
      <c r="J78" s="140">
        <v>0</v>
      </c>
      <c r="K78" s="140">
        <f t="shared" si="19"/>
        <v>0</v>
      </c>
      <c r="L78" s="56">
        <v>0</v>
      </c>
      <c r="M78" s="3"/>
      <c r="N78" s="3"/>
    </row>
    <row r="79" spans="1:14" ht="15.75" customHeight="1">
      <c r="A79" s="120" t="s">
        <v>60</v>
      </c>
      <c r="B79" s="107">
        <v>3140</v>
      </c>
      <c r="C79" s="107">
        <v>460</v>
      </c>
      <c r="D79" s="208">
        <f>D80+D82+D88</f>
        <v>0</v>
      </c>
      <c r="E79" s="208">
        <f aca="true" t="shared" si="21" ref="E79:K79">E80+E82+E88</f>
        <v>0</v>
      </c>
      <c r="F79" s="208">
        <f t="shared" si="21"/>
        <v>0</v>
      </c>
      <c r="G79" s="208">
        <f t="shared" si="21"/>
        <v>0</v>
      </c>
      <c r="H79" s="208">
        <f t="shared" si="21"/>
        <v>0</v>
      </c>
      <c r="I79" s="208">
        <f t="shared" si="21"/>
        <v>0</v>
      </c>
      <c r="J79" s="208">
        <f t="shared" si="21"/>
        <v>0</v>
      </c>
      <c r="K79" s="208">
        <f t="shared" si="21"/>
        <v>0</v>
      </c>
      <c r="L79" s="60" t="s">
        <v>46</v>
      </c>
      <c r="M79" s="3"/>
      <c r="N79" s="3"/>
    </row>
    <row r="80" spans="1:14" ht="17.25" customHeight="1">
      <c r="A80" s="40" t="s">
        <v>130</v>
      </c>
      <c r="B80" s="25">
        <v>3141</v>
      </c>
      <c r="C80" s="25">
        <v>470</v>
      </c>
      <c r="D80" s="195">
        <v>0</v>
      </c>
      <c r="E80" s="195">
        <v>0</v>
      </c>
      <c r="F80" s="195">
        <v>0</v>
      </c>
      <c r="G80" s="195">
        <v>0</v>
      </c>
      <c r="H80" s="195">
        <v>0</v>
      </c>
      <c r="I80" s="195">
        <v>0</v>
      </c>
      <c r="J80" s="195">
        <v>0</v>
      </c>
      <c r="K80" s="195">
        <v>0</v>
      </c>
      <c r="L80" s="34"/>
      <c r="M80" s="3"/>
      <c r="N80" s="3"/>
    </row>
    <row r="81" spans="1:12" ht="18.75" customHeight="1" hidden="1" thickTop="1">
      <c r="A81" s="38" t="s">
        <v>61</v>
      </c>
      <c r="B81" s="25">
        <v>2142</v>
      </c>
      <c r="C81" s="25"/>
      <c r="D81" s="195"/>
      <c r="E81" s="195"/>
      <c r="F81" s="195"/>
      <c r="G81" s="195"/>
      <c r="H81" s="195"/>
      <c r="I81" s="195"/>
      <c r="J81" s="195"/>
      <c r="K81" s="195"/>
      <c r="L81" s="50">
        <v>11</v>
      </c>
    </row>
    <row r="82" spans="1:12" ht="15.75" customHeight="1">
      <c r="A82" s="38" t="s">
        <v>131</v>
      </c>
      <c r="B82" s="25">
        <v>3142</v>
      </c>
      <c r="C82" s="25">
        <v>480</v>
      </c>
      <c r="D82" s="195">
        <v>0</v>
      </c>
      <c r="E82" s="195">
        <v>0</v>
      </c>
      <c r="F82" s="195">
        <v>0</v>
      </c>
      <c r="G82" s="195">
        <v>0</v>
      </c>
      <c r="H82" s="195">
        <v>0</v>
      </c>
      <c r="I82" s="195">
        <v>0</v>
      </c>
      <c r="J82" s="195">
        <v>0</v>
      </c>
      <c r="K82" s="195">
        <v>0</v>
      </c>
      <c r="L82" s="51">
        <v>0</v>
      </c>
    </row>
    <row r="83" spans="1:12" ht="23.25" customHeight="1" hidden="1" thickBot="1">
      <c r="A83" s="38"/>
      <c r="B83" s="85"/>
      <c r="C83" s="85"/>
      <c r="D83" s="172"/>
      <c r="E83" s="172"/>
      <c r="F83" s="172"/>
      <c r="G83" s="172"/>
      <c r="H83" s="172"/>
      <c r="I83" s="172"/>
      <c r="J83" s="172"/>
      <c r="K83" s="173"/>
      <c r="L83" s="51">
        <v>0</v>
      </c>
    </row>
    <row r="84" spans="1:14" ht="15" customHeight="1" hidden="1" thickTop="1">
      <c r="A84" s="38"/>
      <c r="B84" s="85"/>
      <c r="C84" s="85"/>
      <c r="D84" s="174"/>
      <c r="E84" s="174"/>
      <c r="F84" s="174"/>
      <c r="G84" s="174"/>
      <c r="H84" s="174"/>
      <c r="I84" s="174"/>
      <c r="J84" s="174"/>
      <c r="K84" s="174"/>
      <c r="L84" s="51">
        <v>0</v>
      </c>
      <c r="M84" s="6"/>
      <c r="N84" s="6"/>
    </row>
    <row r="85" spans="1:14" ht="19.5" customHeight="1" hidden="1">
      <c r="A85" s="38"/>
      <c r="B85" s="85"/>
      <c r="C85" s="85"/>
      <c r="D85" s="140">
        <v>0</v>
      </c>
      <c r="E85" s="140"/>
      <c r="F85" s="140">
        <v>0</v>
      </c>
      <c r="G85" s="140">
        <v>0</v>
      </c>
      <c r="H85" s="140">
        <v>0</v>
      </c>
      <c r="I85" s="140">
        <v>0</v>
      </c>
      <c r="J85" s="140">
        <v>0</v>
      </c>
      <c r="K85" s="140">
        <f>H85-I85</f>
        <v>0</v>
      </c>
      <c r="L85" s="51">
        <v>0</v>
      </c>
      <c r="M85" s="3"/>
      <c r="N85" s="3"/>
    </row>
    <row r="86" spans="1:14" ht="18" customHeight="1" hidden="1">
      <c r="A86" s="38"/>
      <c r="B86" s="85"/>
      <c r="C86" s="85"/>
      <c r="D86" s="140">
        <v>0</v>
      </c>
      <c r="E86" s="140"/>
      <c r="F86" s="140">
        <v>0</v>
      </c>
      <c r="G86" s="140">
        <v>0</v>
      </c>
      <c r="H86" s="140">
        <v>0</v>
      </c>
      <c r="I86" s="140">
        <v>0</v>
      </c>
      <c r="J86" s="140">
        <v>0</v>
      </c>
      <c r="K86" s="140">
        <v>0</v>
      </c>
      <c r="L86" s="49">
        <v>0</v>
      </c>
      <c r="M86" s="3"/>
      <c r="N86" s="3"/>
    </row>
    <row r="87" spans="1:14" ht="14.25" customHeight="1" hidden="1">
      <c r="A87" s="33">
        <v>1</v>
      </c>
      <c r="B87" s="25">
        <v>2</v>
      </c>
      <c r="C87" s="25"/>
      <c r="D87" s="140">
        <v>0</v>
      </c>
      <c r="E87" s="140"/>
      <c r="F87" s="140">
        <v>0</v>
      </c>
      <c r="G87" s="140">
        <v>0</v>
      </c>
      <c r="H87" s="140">
        <v>0</v>
      </c>
      <c r="I87" s="140">
        <v>0</v>
      </c>
      <c r="J87" s="140">
        <v>0</v>
      </c>
      <c r="K87" s="140">
        <v>0</v>
      </c>
      <c r="L87" s="49">
        <v>0</v>
      </c>
      <c r="M87" s="3"/>
      <c r="N87" s="3"/>
    </row>
    <row r="88" spans="1:14" ht="15" customHeight="1">
      <c r="A88" s="40" t="s">
        <v>62</v>
      </c>
      <c r="B88" s="25">
        <v>3143</v>
      </c>
      <c r="C88" s="25">
        <v>490</v>
      </c>
      <c r="D88" s="140">
        <v>0</v>
      </c>
      <c r="E88" s="140"/>
      <c r="F88" s="140">
        <v>0</v>
      </c>
      <c r="G88" s="140">
        <v>0</v>
      </c>
      <c r="H88" s="140">
        <v>0</v>
      </c>
      <c r="I88" s="140">
        <v>0</v>
      </c>
      <c r="J88" s="140">
        <v>0</v>
      </c>
      <c r="K88" s="140">
        <f aca="true" t="shared" si="22" ref="K88:K93">H88-I88</f>
        <v>0</v>
      </c>
      <c r="L88" s="61">
        <f>SUM(L89,L106)</f>
        <v>0</v>
      </c>
      <c r="M88" s="3"/>
      <c r="N88" s="3"/>
    </row>
    <row r="89" spans="1:14" ht="15">
      <c r="A89" s="120" t="s">
        <v>44</v>
      </c>
      <c r="B89" s="107">
        <v>3150</v>
      </c>
      <c r="C89" s="107">
        <v>500</v>
      </c>
      <c r="D89" s="136">
        <v>0</v>
      </c>
      <c r="E89" s="136"/>
      <c r="F89" s="136">
        <v>0</v>
      </c>
      <c r="G89" s="136">
        <v>0</v>
      </c>
      <c r="H89" s="136">
        <v>0</v>
      </c>
      <c r="I89" s="136">
        <v>0</v>
      </c>
      <c r="J89" s="136">
        <v>0</v>
      </c>
      <c r="K89" s="136">
        <f t="shared" si="22"/>
        <v>0</v>
      </c>
      <c r="L89" s="61">
        <f>SUM(L90,L97)</f>
        <v>0</v>
      </c>
      <c r="M89" s="3"/>
      <c r="N89" s="3"/>
    </row>
    <row r="90" spans="1:14" s="1" customFormat="1" ht="15">
      <c r="A90" s="120" t="s">
        <v>63</v>
      </c>
      <c r="B90" s="107">
        <v>3160</v>
      </c>
      <c r="C90" s="107">
        <v>510</v>
      </c>
      <c r="D90" s="136">
        <v>0</v>
      </c>
      <c r="E90" s="136"/>
      <c r="F90" s="136">
        <v>0</v>
      </c>
      <c r="G90" s="136">
        <v>0</v>
      </c>
      <c r="H90" s="136">
        <v>0</v>
      </c>
      <c r="I90" s="136">
        <v>0</v>
      </c>
      <c r="J90" s="136">
        <v>0</v>
      </c>
      <c r="K90" s="136">
        <f t="shared" si="22"/>
        <v>0</v>
      </c>
      <c r="L90" s="62">
        <f>SUM(L91:L96)</f>
        <v>0</v>
      </c>
      <c r="M90" s="12"/>
      <c r="N90" s="12"/>
    </row>
    <row r="91" spans="1:14" s="1" customFormat="1" ht="15.75">
      <c r="A91" s="121" t="s">
        <v>28</v>
      </c>
      <c r="B91" s="105">
        <v>3200</v>
      </c>
      <c r="C91" s="105">
        <v>520</v>
      </c>
      <c r="D91" s="145">
        <f>D92+D93+D94+D95</f>
        <v>0</v>
      </c>
      <c r="E91" s="145">
        <f aca="true" t="shared" si="23" ref="E91:K91">E92+E93+E94+E95</f>
        <v>0</v>
      </c>
      <c r="F91" s="145">
        <f t="shared" si="23"/>
        <v>0</v>
      </c>
      <c r="G91" s="145">
        <f t="shared" si="23"/>
        <v>0</v>
      </c>
      <c r="H91" s="145">
        <f t="shared" si="23"/>
        <v>0</v>
      </c>
      <c r="I91" s="145">
        <f t="shared" si="23"/>
        <v>0</v>
      </c>
      <c r="J91" s="145">
        <f t="shared" si="23"/>
        <v>0</v>
      </c>
      <c r="K91" s="145">
        <f t="shared" si="23"/>
        <v>0</v>
      </c>
      <c r="L91" s="58">
        <f>SUM(L94,L109)</f>
        <v>0</v>
      </c>
      <c r="M91" s="12"/>
      <c r="N91" s="12"/>
    </row>
    <row r="92" spans="1:14" s="1" customFormat="1" ht="29.25">
      <c r="A92" s="120" t="s">
        <v>64</v>
      </c>
      <c r="B92" s="107">
        <v>3210</v>
      </c>
      <c r="C92" s="107">
        <v>530</v>
      </c>
      <c r="D92" s="151">
        <f aca="true" t="shared" si="24" ref="D92:J92">SUM(D96,D110)</f>
        <v>0</v>
      </c>
      <c r="E92" s="151">
        <f t="shared" si="24"/>
        <v>0</v>
      </c>
      <c r="F92" s="151">
        <f t="shared" si="24"/>
        <v>0</v>
      </c>
      <c r="G92" s="151">
        <f t="shared" si="24"/>
        <v>0</v>
      </c>
      <c r="H92" s="151">
        <f t="shared" si="24"/>
        <v>0</v>
      </c>
      <c r="I92" s="151">
        <f t="shared" si="24"/>
        <v>0</v>
      </c>
      <c r="J92" s="151">
        <f t="shared" si="24"/>
        <v>0</v>
      </c>
      <c r="K92" s="136">
        <f t="shared" si="22"/>
        <v>0</v>
      </c>
      <c r="L92" s="58"/>
      <c r="M92" s="12"/>
      <c r="N92" s="12"/>
    </row>
    <row r="93" spans="1:14" s="1" customFormat="1" ht="30.75" customHeight="1">
      <c r="A93" s="122" t="s">
        <v>43</v>
      </c>
      <c r="B93" s="107">
        <v>3220</v>
      </c>
      <c r="C93" s="107">
        <v>540</v>
      </c>
      <c r="D93" s="151">
        <f aca="true" t="shared" si="25" ref="D93:J93">SUM(D97,D111)</f>
        <v>0</v>
      </c>
      <c r="E93" s="151">
        <f t="shared" si="25"/>
        <v>0</v>
      </c>
      <c r="F93" s="151">
        <f t="shared" si="25"/>
        <v>0</v>
      </c>
      <c r="G93" s="151">
        <f t="shared" si="25"/>
        <v>0</v>
      </c>
      <c r="H93" s="151">
        <f t="shared" si="25"/>
        <v>0</v>
      </c>
      <c r="I93" s="151">
        <f t="shared" si="25"/>
        <v>0</v>
      </c>
      <c r="J93" s="151">
        <f t="shared" si="25"/>
        <v>0</v>
      </c>
      <c r="K93" s="136">
        <f t="shared" si="22"/>
        <v>0</v>
      </c>
      <c r="L93" s="58"/>
      <c r="M93" s="12"/>
      <c r="N93" s="12"/>
    </row>
    <row r="94" spans="1:14" s="14" customFormat="1" ht="29.25">
      <c r="A94" s="122" t="s">
        <v>132</v>
      </c>
      <c r="B94" s="107">
        <v>3230</v>
      </c>
      <c r="C94" s="107">
        <v>550</v>
      </c>
      <c r="D94" s="142">
        <f aca="true" t="shared" si="26" ref="D94:K94">SUM(D96,D105)</f>
        <v>0</v>
      </c>
      <c r="E94" s="142">
        <f t="shared" si="26"/>
        <v>0</v>
      </c>
      <c r="F94" s="142">
        <f t="shared" si="26"/>
        <v>0</v>
      </c>
      <c r="G94" s="142">
        <f t="shared" si="26"/>
        <v>0</v>
      </c>
      <c r="H94" s="142">
        <f t="shared" si="26"/>
        <v>0</v>
      </c>
      <c r="I94" s="142">
        <f t="shared" si="26"/>
        <v>0</v>
      </c>
      <c r="J94" s="142">
        <f t="shared" si="26"/>
        <v>0</v>
      </c>
      <c r="K94" s="142">
        <f t="shared" si="26"/>
        <v>0</v>
      </c>
      <c r="L94" s="51">
        <v>0</v>
      </c>
      <c r="M94" s="13"/>
      <c r="N94" s="13"/>
    </row>
    <row r="95" spans="1:14" s="14" customFormat="1" ht="15.75">
      <c r="A95" s="122" t="s">
        <v>65</v>
      </c>
      <c r="B95" s="107">
        <v>3240</v>
      </c>
      <c r="C95" s="107">
        <v>560</v>
      </c>
      <c r="D95" s="142">
        <v>0</v>
      </c>
      <c r="E95" s="142">
        <v>0</v>
      </c>
      <c r="F95" s="142">
        <v>0</v>
      </c>
      <c r="G95" s="142">
        <v>0</v>
      </c>
      <c r="H95" s="142">
        <v>0</v>
      </c>
      <c r="I95" s="142">
        <v>0</v>
      </c>
      <c r="J95" s="142">
        <v>0</v>
      </c>
      <c r="K95" s="142">
        <v>0</v>
      </c>
      <c r="L95" s="51"/>
      <c r="M95" s="13"/>
      <c r="N95" s="13"/>
    </row>
    <row r="96" spans="1:14" s="10" customFormat="1" ht="15.75">
      <c r="A96" s="124" t="s">
        <v>29</v>
      </c>
      <c r="B96" s="29">
        <v>4100</v>
      </c>
      <c r="C96" s="29">
        <v>570</v>
      </c>
      <c r="D96" s="145">
        <f>D97</f>
        <v>0</v>
      </c>
      <c r="E96" s="145">
        <f aca="true" t="shared" si="27" ref="E96:L96">E97</f>
        <v>0</v>
      </c>
      <c r="F96" s="145">
        <f t="shared" si="27"/>
        <v>0</v>
      </c>
      <c r="G96" s="145">
        <f t="shared" si="27"/>
        <v>0</v>
      </c>
      <c r="H96" s="145">
        <f t="shared" si="27"/>
        <v>0</v>
      </c>
      <c r="I96" s="145">
        <f t="shared" si="27"/>
        <v>0</v>
      </c>
      <c r="J96" s="145">
        <f t="shared" si="27"/>
        <v>0</v>
      </c>
      <c r="K96" s="145">
        <f t="shared" si="27"/>
        <v>0</v>
      </c>
      <c r="L96" s="146">
        <f t="shared" si="27"/>
        <v>0</v>
      </c>
      <c r="M96" s="9"/>
      <c r="N96" s="9"/>
    </row>
    <row r="97" spans="1:14" ht="15">
      <c r="A97" s="39" t="s">
        <v>30</v>
      </c>
      <c r="B97" s="27">
        <v>4110</v>
      </c>
      <c r="C97" s="27">
        <v>580</v>
      </c>
      <c r="D97" s="136">
        <f>D98+D99+D100</f>
        <v>0</v>
      </c>
      <c r="E97" s="136">
        <f aca="true" t="shared" si="28" ref="E97:K97">E98+E99+E100</f>
        <v>0</v>
      </c>
      <c r="F97" s="136">
        <f t="shared" si="28"/>
        <v>0</v>
      </c>
      <c r="G97" s="136">
        <f t="shared" si="28"/>
        <v>0</v>
      </c>
      <c r="H97" s="136">
        <f t="shared" si="28"/>
        <v>0</v>
      </c>
      <c r="I97" s="136">
        <f t="shared" si="28"/>
        <v>0</v>
      </c>
      <c r="J97" s="136">
        <f t="shared" si="28"/>
        <v>0</v>
      </c>
      <c r="K97" s="136">
        <f t="shared" si="28"/>
        <v>0</v>
      </c>
      <c r="L97" s="51">
        <v>0</v>
      </c>
      <c r="M97" s="3"/>
      <c r="N97" s="3"/>
    </row>
    <row r="98" spans="1:14" ht="30" customHeight="1">
      <c r="A98" s="40" t="s">
        <v>31</v>
      </c>
      <c r="B98" s="25">
        <v>4111</v>
      </c>
      <c r="C98" s="25">
        <v>590</v>
      </c>
      <c r="D98" s="136">
        <v>0</v>
      </c>
      <c r="E98" s="136"/>
      <c r="F98" s="136">
        <v>0</v>
      </c>
      <c r="G98" s="136">
        <v>0</v>
      </c>
      <c r="H98" s="136">
        <v>0</v>
      </c>
      <c r="I98" s="136">
        <v>0</v>
      </c>
      <c r="J98" s="136">
        <v>0</v>
      </c>
      <c r="K98" s="136">
        <v>0</v>
      </c>
      <c r="L98" s="51">
        <v>0</v>
      </c>
      <c r="M98" s="3"/>
      <c r="N98" s="3"/>
    </row>
    <row r="99" spans="1:14" ht="29.25" customHeight="1">
      <c r="A99" s="40" t="s">
        <v>32</v>
      </c>
      <c r="B99" s="25">
        <v>4112</v>
      </c>
      <c r="C99" s="27">
        <v>600</v>
      </c>
      <c r="D99" s="136">
        <v>0</v>
      </c>
      <c r="E99" s="136">
        <v>0</v>
      </c>
      <c r="F99" s="136">
        <v>0</v>
      </c>
      <c r="G99" s="136">
        <v>0</v>
      </c>
      <c r="H99" s="136">
        <v>0</v>
      </c>
      <c r="I99" s="136">
        <v>0</v>
      </c>
      <c r="J99" s="136">
        <v>0</v>
      </c>
      <c r="K99" s="136">
        <v>0</v>
      </c>
      <c r="L99" s="51">
        <v>0</v>
      </c>
      <c r="M99" s="3"/>
      <c r="N99" s="3"/>
    </row>
    <row r="100" spans="1:14" ht="18" customHeight="1">
      <c r="A100" s="40" t="s">
        <v>33</v>
      </c>
      <c r="B100" s="25">
        <v>4113</v>
      </c>
      <c r="C100" s="25">
        <v>610</v>
      </c>
      <c r="D100" s="136">
        <v>0</v>
      </c>
      <c r="E100" s="136">
        <v>0</v>
      </c>
      <c r="F100" s="136">
        <v>0</v>
      </c>
      <c r="G100" s="136">
        <v>0</v>
      </c>
      <c r="H100" s="136">
        <v>0</v>
      </c>
      <c r="I100" s="136">
        <v>0</v>
      </c>
      <c r="J100" s="136">
        <v>0</v>
      </c>
      <c r="K100" s="136">
        <v>0</v>
      </c>
      <c r="L100" s="93"/>
      <c r="M100" s="3"/>
      <c r="N100" s="3"/>
    </row>
    <row r="101" spans="1:14" ht="18.75" customHeight="1" hidden="1">
      <c r="A101" s="120" t="s">
        <v>86</v>
      </c>
      <c r="B101" s="107">
        <v>4120</v>
      </c>
      <c r="C101" s="25">
        <v>600</v>
      </c>
      <c r="D101" s="134">
        <v>0</v>
      </c>
      <c r="E101" s="134">
        <v>0</v>
      </c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93"/>
      <c r="M101" s="3"/>
      <c r="N101" s="3"/>
    </row>
    <row r="102" spans="1:14" ht="29.25" customHeight="1" hidden="1">
      <c r="A102" s="125" t="s">
        <v>34</v>
      </c>
      <c r="B102" s="114">
        <v>4121</v>
      </c>
      <c r="C102" s="25">
        <v>610</v>
      </c>
      <c r="D102" s="134">
        <v>0</v>
      </c>
      <c r="E102" s="134">
        <v>0</v>
      </c>
      <c r="F102" s="134">
        <v>0</v>
      </c>
      <c r="G102" s="134">
        <v>0</v>
      </c>
      <c r="H102" s="134">
        <v>0</v>
      </c>
      <c r="I102" s="134">
        <v>0</v>
      </c>
      <c r="J102" s="134">
        <v>0</v>
      </c>
      <c r="K102" s="134">
        <v>0</v>
      </c>
      <c r="L102" s="93"/>
      <c r="M102" s="3"/>
      <c r="N102" s="3"/>
    </row>
    <row r="103" spans="1:14" ht="24.75" customHeight="1" hidden="1">
      <c r="A103" s="125" t="s">
        <v>87</v>
      </c>
      <c r="B103" s="114">
        <v>4122</v>
      </c>
      <c r="C103" s="107"/>
      <c r="D103" s="134">
        <v>0</v>
      </c>
      <c r="E103" s="134">
        <v>0</v>
      </c>
      <c r="F103" s="134">
        <v>0</v>
      </c>
      <c r="G103" s="134">
        <v>0</v>
      </c>
      <c r="H103" s="134">
        <v>0</v>
      </c>
      <c r="I103" s="134">
        <v>0</v>
      </c>
      <c r="J103" s="134">
        <v>0</v>
      </c>
      <c r="K103" s="134">
        <v>0</v>
      </c>
      <c r="L103" s="93"/>
      <c r="M103" s="3"/>
      <c r="N103" s="3"/>
    </row>
    <row r="104" spans="1:14" ht="17.25" customHeight="1" hidden="1">
      <c r="A104" s="125" t="s">
        <v>36</v>
      </c>
      <c r="B104" s="114">
        <v>4123</v>
      </c>
      <c r="C104" s="114"/>
      <c r="D104" s="134">
        <v>0</v>
      </c>
      <c r="E104" s="134">
        <v>0</v>
      </c>
      <c r="F104" s="134">
        <v>0</v>
      </c>
      <c r="G104" s="134">
        <v>0</v>
      </c>
      <c r="H104" s="134">
        <v>0</v>
      </c>
      <c r="I104" s="134">
        <v>0</v>
      </c>
      <c r="J104" s="134">
        <v>0</v>
      </c>
      <c r="K104" s="134">
        <v>0</v>
      </c>
      <c r="L104" s="93"/>
      <c r="M104" s="3"/>
      <c r="N104" s="3"/>
    </row>
    <row r="105" spans="1:14" s="10" customFormat="1" ht="21.75" customHeight="1" thickBot="1">
      <c r="A105" s="124" t="s">
        <v>37</v>
      </c>
      <c r="B105" s="105">
        <v>4200</v>
      </c>
      <c r="C105" s="105">
        <v>620</v>
      </c>
      <c r="D105" s="131">
        <f>D106</f>
        <v>0</v>
      </c>
      <c r="E105" s="131">
        <f aca="true" t="shared" si="29" ref="E105:K105">E106</f>
        <v>0</v>
      </c>
      <c r="F105" s="131">
        <f t="shared" si="29"/>
        <v>0</v>
      </c>
      <c r="G105" s="131">
        <f t="shared" si="29"/>
        <v>0</v>
      </c>
      <c r="H105" s="131">
        <f t="shared" si="29"/>
        <v>0</v>
      </c>
      <c r="I105" s="131">
        <f t="shared" si="29"/>
        <v>0</v>
      </c>
      <c r="J105" s="131">
        <f t="shared" si="29"/>
        <v>0</v>
      </c>
      <c r="K105" s="131">
        <f t="shared" si="29"/>
        <v>0</v>
      </c>
      <c r="L105" s="64">
        <v>0</v>
      </c>
      <c r="M105" s="9"/>
      <c r="N105" s="9"/>
    </row>
    <row r="106" spans="1:14" ht="15.75" customHeight="1">
      <c r="A106" s="86" t="s">
        <v>38</v>
      </c>
      <c r="B106" s="27">
        <v>4210</v>
      </c>
      <c r="C106" s="27">
        <v>630</v>
      </c>
      <c r="D106" s="143">
        <f aca="true" t="shared" si="30" ref="D106:D114">SUM(D107:D109)</f>
        <v>0</v>
      </c>
      <c r="E106" s="164"/>
      <c r="F106" s="164">
        <v>0</v>
      </c>
      <c r="G106" s="164">
        <v>0</v>
      </c>
      <c r="H106" s="164">
        <v>0</v>
      </c>
      <c r="I106" s="164">
        <v>0</v>
      </c>
      <c r="J106" s="164">
        <v>0</v>
      </c>
      <c r="K106" s="164">
        <v>0</v>
      </c>
      <c r="L106" s="7"/>
      <c r="M106" s="3"/>
      <c r="N106" s="3"/>
    </row>
    <row r="107" spans="1:14" ht="12" customHeight="1" hidden="1">
      <c r="A107" s="126" t="s">
        <v>39</v>
      </c>
      <c r="B107" s="27">
        <v>4220</v>
      </c>
      <c r="C107" s="114"/>
      <c r="D107" s="143">
        <f t="shared" si="30"/>
        <v>0</v>
      </c>
      <c r="E107" s="165"/>
      <c r="F107" s="165"/>
      <c r="G107" s="165"/>
      <c r="H107" s="165"/>
      <c r="I107" s="165"/>
      <c r="J107" s="165"/>
      <c r="K107" s="165"/>
      <c r="L107" s="7"/>
      <c r="M107" s="3"/>
      <c r="N107" s="3"/>
    </row>
    <row r="108" spans="1:14" ht="19.5" customHeight="1" hidden="1">
      <c r="A108" s="181"/>
      <c r="B108" s="114"/>
      <c r="C108" s="186"/>
      <c r="D108" s="143">
        <f t="shared" si="30"/>
        <v>0</v>
      </c>
      <c r="E108" s="165"/>
      <c r="F108" s="165"/>
      <c r="G108" s="165"/>
      <c r="H108" s="165"/>
      <c r="I108" s="165"/>
      <c r="J108" s="165"/>
      <c r="K108" s="165"/>
      <c r="L108" s="7"/>
      <c r="M108" s="3"/>
      <c r="N108" s="3"/>
    </row>
    <row r="109" spans="1:14" s="1" customFormat="1" ht="20.25" customHeight="1" hidden="1">
      <c r="A109" s="37"/>
      <c r="B109" s="82"/>
      <c r="C109" s="27"/>
      <c r="D109" s="143">
        <f t="shared" si="30"/>
        <v>0</v>
      </c>
      <c r="E109" s="166">
        <f aca="true" t="shared" si="31" ref="E109:K109">SUM(E110:E111)</f>
        <v>0</v>
      </c>
      <c r="F109" s="166">
        <f t="shared" si="31"/>
        <v>0</v>
      </c>
      <c r="G109" s="166">
        <f t="shared" si="31"/>
        <v>0</v>
      </c>
      <c r="H109" s="166">
        <f t="shared" si="31"/>
        <v>0</v>
      </c>
      <c r="I109" s="166">
        <f t="shared" si="31"/>
        <v>0</v>
      </c>
      <c r="J109" s="166">
        <f t="shared" si="31"/>
        <v>0</v>
      </c>
      <c r="K109" s="166">
        <f t="shared" si="31"/>
        <v>0</v>
      </c>
      <c r="L109" s="11"/>
      <c r="M109" s="12"/>
      <c r="N109" s="12"/>
    </row>
    <row r="110" spans="1:14" s="10" customFormat="1" ht="15.75" customHeight="1" hidden="1">
      <c r="A110" s="21"/>
      <c r="B110" s="81"/>
      <c r="C110" s="114"/>
      <c r="D110" s="143">
        <f t="shared" si="30"/>
        <v>0</v>
      </c>
      <c r="E110" s="167"/>
      <c r="F110" s="167"/>
      <c r="G110" s="167"/>
      <c r="H110" s="167"/>
      <c r="I110" s="167"/>
      <c r="J110" s="167"/>
      <c r="K110" s="167"/>
      <c r="L110" s="8"/>
      <c r="M110" s="9"/>
      <c r="N110" s="9"/>
    </row>
    <row r="111" spans="1:14" s="10" customFormat="1" ht="18.75" customHeight="1" hidden="1">
      <c r="A111" s="20"/>
      <c r="B111" s="81"/>
      <c r="C111" s="81"/>
      <c r="D111" s="143">
        <f t="shared" si="30"/>
        <v>0</v>
      </c>
      <c r="E111" s="167"/>
      <c r="F111" s="167"/>
      <c r="G111" s="167"/>
      <c r="H111" s="167"/>
      <c r="I111" s="167"/>
      <c r="J111" s="167"/>
      <c r="K111" s="167"/>
      <c r="L111" s="8"/>
      <c r="M111" s="9"/>
      <c r="N111" s="9"/>
    </row>
    <row r="112" spans="1:14" s="15" customFormat="1" ht="12.75" customHeight="1" hidden="1">
      <c r="A112" s="22"/>
      <c r="B112" s="16"/>
      <c r="C112" s="81"/>
      <c r="D112" s="143">
        <f t="shared" si="30"/>
        <v>0</v>
      </c>
      <c r="E112" s="156"/>
      <c r="F112" s="156"/>
      <c r="G112" s="156"/>
      <c r="H112" s="156"/>
      <c r="I112" s="156"/>
      <c r="J112" s="156"/>
      <c r="K112" s="156"/>
      <c r="L112" s="17"/>
      <c r="M112" s="18"/>
      <c r="N112" s="18"/>
    </row>
    <row r="113" spans="1:13" ht="15.75" customHeight="1" hidden="1" thickBot="1">
      <c r="A113" s="87"/>
      <c r="B113" s="27"/>
      <c r="C113" s="81"/>
      <c r="D113" s="143">
        <f t="shared" si="30"/>
        <v>0</v>
      </c>
      <c r="E113" s="158"/>
      <c r="F113" s="158"/>
      <c r="G113" s="158">
        <v>0</v>
      </c>
      <c r="H113" s="158">
        <v>0</v>
      </c>
      <c r="I113" s="158">
        <v>0</v>
      </c>
      <c r="J113" s="158">
        <v>0</v>
      </c>
      <c r="K113" s="158">
        <v>0</v>
      </c>
      <c r="L113" s="17"/>
      <c r="M113" s="18"/>
    </row>
    <row r="114" spans="1:11" ht="18" customHeight="1" hidden="1">
      <c r="A114" s="193"/>
      <c r="B114" s="127"/>
      <c r="C114" s="16"/>
      <c r="D114" s="163">
        <f t="shared" si="30"/>
        <v>0</v>
      </c>
      <c r="E114" s="160"/>
      <c r="F114" s="160"/>
      <c r="G114" s="160"/>
      <c r="H114" s="160"/>
      <c r="I114" s="160"/>
      <c r="J114" s="160"/>
      <c r="K114" s="160"/>
    </row>
    <row r="115" spans="1:11" ht="17.25" customHeight="1">
      <c r="A115" s="119" t="s">
        <v>45</v>
      </c>
      <c r="B115" s="114">
        <v>5000</v>
      </c>
      <c r="C115" s="27">
        <v>640</v>
      </c>
      <c r="D115" s="131" t="s">
        <v>84</v>
      </c>
      <c r="E115" s="131">
        <v>570768</v>
      </c>
      <c r="F115" s="171"/>
      <c r="G115" s="131" t="s">
        <v>84</v>
      </c>
      <c r="H115" s="131" t="s">
        <v>84</v>
      </c>
      <c r="I115" s="131" t="s">
        <v>84</v>
      </c>
      <c r="J115" s="131" t="s">
        <v>84</v>
      </c>
      <c r="K115" s="131" t="s">
        <v>84</v>
      </c>
    </row>
    <row r="116" spans="1:11" ht="15">
      <c r="A116" s="85" t="s">
        <v>81</v>
      </c>
      <c r="B116" s="25">
        <v>9000</v>
      </c>
      <c r="C116" s="27">
        <v>650</v>
      </c>
      <c r="D116" s="171">
        <v>0</v>
      </c>
      <c r="E116" s="171"/>
      <c r="F116" s="171"/>
      <c r="G116" s="171">
        <v>0</v>
      </c>
      <c r="H116" s="171">
        <v>0</v>
      </c>
      <c r="I116" s="171">
        <v>0</v>
      </c>
      <c r="J116" s="171">
        <v>0</v>
      </c>
      <c r="K116" s="171">
        <v>0</v>
      </c>
    </row>
    <row r="117" spans="1:11" ht="12.75">
      <c r="A117" s="84"/>
      <c r="B117" s="24"/>
      <c r="C117" s="24"/>
      <c r="D117" s="24"/>
      <c r="E117" s="24"/>
      <c r="F117" s="24"/>
      <c r="G117" s="24"/>
      <c r="H117" s="24"/>
      <c r="I117" s="24"/>
      <c r="J117" s="24"/>
      <c r="K117" s="24"/>
    </row>
    <row r="118" ht="12.75" customHeight="1">
      <c r="A118" s="130" t="s">
        <v>97</v>
      </c>
    </row>
    <row r="119" ht="12.75" customHeight="1">
      <c r="A119" s="130"/>
    </row>
    <row r="120" ht="12.75" customHeight="1">
      <c r="A120" s="130"/>
    </row>
    <row r="121" spans="1:9" ht="15.75">
      <c r="A121" s="30" t="s">
        <v>110</v>
      </c>
      <c r="B121" s="48"/>
      <c r="C121" s="48"/>
      <c r="D121" s="31"/>
      <c r="E121" s="31"/>
      <c r="F121" s="31"/>
      <c r="G121" s="48"/>
      <c r="H121" s="48" t="s">
        <v>82</v>
      </c>
      <c r="I121" s="48"/>
    </row>
    <row r="122" spans="1:13" ht="15">
      <c r="A122" s="31"/>
      <c r="B122" s="254" t="s">
        <v>40</v>
      </c>
      <c r="C122" s="254"/>
      <c r="D122" s="31"/>
      <c r="E122" s="31"/>
      <c r="F122" s="31"/>
      <c r="G122" s="254" t="s">
        <v>101</v>
      </c>
      <c r="H122" s="254"/>
      <c r="I122" s="254"/>
      <c r="J122" s="2"/>
      <c r="K122" s="2"/>
      <c r="L122" s="2"/>
      <c r="M122" s="2"/>
    </row>
    <row r="123" spans="1:9" ht="15">
      <c r="A123" s="31"/>
      <c r="B123" s="31"/>
      <c r="C123" s="31"/>
      <c r="D123" s="31"/>
      <c r="E123" s="31"/>
      <c r="F123" s="31"/>
      <c r="G123" s="31"/>
      <c r="H123" s="31"/>
      <c r="I123" s="31"/>
    </row>
    <row r="124" spans="1:9" ht="15.75">
      <c r="A124" s="30" t="s">
        <v>69</v>
      </c>
      <c r="B124" s="48"/>
      <c r="C124" s="48"/>
      <c r="D124" s="31"/>
      <c r="E124" s="31"/>
      <c r="F124" s="31"/>
      <c r="G124" s="48"/>
      <c r="H124" s="48" t="s">
        <v>105</v>
      </c>
      <c r="I124" s="48"/>
    </row>
    <row r="125" spans="1:13" ht="15">
      <c r="A125" s="31"/>
      <c r="B125" s="254" t="s">
        <v>40</v>
      </c>
      <c r="C125" s="254"/>
      <c r="D125" s="31"/>
      <c r="E125" s="31"/>
      <c r="F125" s="31"/>
      <c r="G125" s="254" t="s">
        <v>102</v>
      </c>
      <c r="H125" s="254"/>
      <c r="I125" s="254"/>
      <c r="J125" s="2"/>
      <c r="K125" s="2"/>
      <c r="L125" s="2"/>
      <c r="M125" s="2"/>
    </row>
    <row r="127" ht="12.75">
      <c r="A127" t="s">
        <v>190</v>
      </c>
    </row>
    <row r="129" ht="12.75">
      <c r="A129" s="223"/>
    </row>
  </sheetData>
  <sheetProtection/>
  <mergeCells count="26">
    <mergeCell ref="A17:D17"/>
    <mergeCell ref="B125:C125"/>
    <mergeCell ref="G125:I125"/>
    <mergeCell ref="L21:L22"/>
    <mergeCell ref="C21:C22"/>
    <mergeCell ref="D21:D22"/>
    <mergeCell ref="B122:C122"/>
    <mergeCell ref="G122:I122"/>
    <mergeCell ref="K21:K22"/>
    <mergeCell ref="J21:J22"/>
    <mergeCell ref="I1:K1"/>
    <mergeCell ref="H2:L4"/>
    <mergeCell ref="A8:K8"/>
    <mergeCell ref="A3:D4"/>
    <mergeCell ref="A7:K7"/>
    <mergeCell ref="A6:K6"/>
    <mergeCell ref="A21:A22"/>
    <mergeCell ref="B21:B22"/>
    <mergeCell ref="F21:F22"/>
    <mergeCell ref="A12:I12"/>
    <mergeCell ref="H21:H22"/>
    <mergeCell ref="A16:I16"/>
    <mergeCell ref="I21:I22"/>
    <mergeCell ref="E21:E22"/>
    <mergeCell ref="G21:G22"/>
    <mergeCell ref="F17:I17"/>
  </mergeCells>
  <printOptions horizontalCentered="1"/>
  <pageMargins left="0.3937007874015748" right="0.1968503937007874" top="0.5118110236220472" bottom="0.1968503937007874" header="0.35433070866141736" footer="0.15748031496062992"/>
  <pageSetup fitToHeight="3" horizontalDpi="300" verticalDpi="300" orientation="landscape" paperSize="9" scale="65" r:id="rId1"/>
  <rowBreaks count="1" manualBreakCount="1">
    <brk id="95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129"/>
  <sheetViews>
    <sheetView view="pageBreakPreview" zoomScaleSheetLayoutView="100" zoomScalePageLayoutView="0" workbookViewId="0" topLeftCell="A94">
      <selection activeCell="A127" sqref="A127"/>
    </sheetView>
  </sheetViews>
  <sheetFormatPr defaultColWidth="9.00390625" defaultRowHeight="12.75"/>
  <cols>
    <col min="1" max="1" width="55.25390625" style="0" customWidth="1"/>
    <col min="2" max="2" width="15.125" style="0" customWidth="1"/>
    <col min="3" max="3" width="8.875" style="0" customWidth="1"/>
    <col min="4" max="4" width="19.25390625" style="0" customWidth="1"/>
    <col min="5" max="5" width="0.12890625" style="0" hidden="1" customWidth="1"/>
    <col min="6" max="6" width="20.00390625" style="0" customWidth="1"/>
    <col min="7" max="7" width="11.75390625" style="0" customWidth="1"/>
    <col min="8" max="8" width="19.625" style="0" customWidth="1"/>
    <col min="9" max="9" width="20.375" style="0" customWidth="1"/>
    <col min="10" max="10" width="19.375" style="0" hidden="1" customWidth="1"/>
    <col min="11" max="11" width="16.75390625" style="0" customWidth="1"/>
    <col min="12" max="12" width="1.00390625" style="0" hidden="1" customWidth="1"/>
    <col min="13" max="13" width="11.625" style="0" customWidth="1"/>
    <col min="14" max="14" width="9.625" style="0" customWidth="1"/>
  </cols>
  <sheetData>
    <row r="1" spans="9:13" ht="13.5" customHeight="1">
      <c r="I1" s="266" t="s">
        <v>142</v>
      </c>
      <c r="J1" s="266"/>
      <c r="K1" s="266"/>
      <c r="L1" s="1"/>
      <c r="M1" s="1"/>
    </row>
    <row r="2" spans="7:15" ht="12.75" customHeight="1">
      <c r="G2" s="5"/>
      <c r="H2" s="251" t="s">
        <v>143</v>
      </c>
      <c r="I2" s="251"/>
      <c r="J2" s="251"/>
      <c r="K2" s="251"/>
      <c r="L2" s="251"/>
      <c r="M2" s="5"/>
      <c r="N2" s="2"/>
      <c r="O2" s="2"/>
    </row>
    <row r="3" spans="1:15" ht="12.75">
      <c r="A3" s="251"/>
      <c r="B3" s="251"/>
      <c r="C3" s="251"/>
      <c r="D3" s="251"/>
      <c r="F3" s="5"/>
      <c r="G3" s="5"/>
      <c r="H3" s="251"/>
      <c r="I3" s="251"/>
      <c r="J3" s="251"/>
      <c r="K3" s="251"/>
      <c r="L3" s="251"/>
      <c r="M3" s="5"/>
      <c r="N3" s="2"/>
      <c r="O3" s="2"/>
    </row>
    <row r="4" spans="1:13" ht="27" customHeight="1">
      <c r="A4" s="251"/>
      <c r="B4" s="251"/>
      <c r="C4" s="251"/>
      <c r="D4" s="251"/>
      <c r="F4" s="5"/>
      <c r="G4" s="5"/>
      <c r="H4" s="251"/>
      <c r="I4" s="251"/>
      <c r="J4" s="251"/>
      <c r="K4" s="251"/>
      <c r="L4" s="251"/>
      <c r="M4" s="5"/>
    </row>
    <row r="5" spans="6:13" ht="14.25" customHeight="1">
      <c r="F5" s="5"/>
      <c r="G5" s="5"/>
      <c r="H5" s="5"/>
      <c r="I5" s="5"/>
      <c r="J5" s="5"/>
      <c r="K5" s="19"/>
      <c r="L5" s="5"/>
      <c r="M5" s="5"/>
    </row>
    <row r="6" spans="1:11" ht="15.75">
      <c r="A6" s="252" t="s">
        <v>0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</row>
    <row r="7" spans="1:11" ht="15.75">
      <c r="A7" s="256" t="s">
        <v>137</v>
      </c>
      <c r="B7" s="261"/>
      <c r="C7" s="261"/>
      <c r="D7" s="261"/>
      <c r="E7" s="261"/>
      <c r="F7" s="261"/>
      <c r="G7" s="261"/>
      <c r="H7" s="261"/>
      <c r="I7" s="261"/>
      <c r="J7" s="261"/>
      <c r="K7" s="261"/>
    </row>
    <row r="8" spans="1:11" ht="15.75">
      <c r="A8" s="247" t="s">
        <v>192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</row>
    <row r="9" spans="9:11" ht="12.75">
      <c r="I9" s="98"/>
      <c r="K9" s="6" t="s">
        <v>4</v>
      </c>
    </row>
    <row r="10" spans="1:11" ht="12.75">
      <c r="A10" s="225" t="s">
        <v>174</v>
      </c>
      <c r="B10" s="230"/>
      <c r="C10" s="230"/>
      <c r="D10" s="230"/>
      <c r="E10" s="230"/>
      <c r="F10" s="230"/>
      <c r="G10" s="230"/>
      <c r="H10" s="230"/>
      <c r="I10" t="s">
        <v>1</v>
      </c>
      <c r="K10" s="46" t="s">
        <v>67</v>
      </c>
    </row>
    <row r="11" spans="1:11" ht="12.75">
      <c r="A11" s="225" t="s">
        <v>175</v>
      </c>
      <c r="B11" s="231"/>
      <c r="C11" s="231"/>
      <c r="D11" s="231"/>
      <c r="E11" s="231"/>
      <c r="F11" s="231"/>
      <c r="G11" s="231"/>
      <c r="H11" s="231"/>
      <c r="I11" t="s">
        <v>2</v>
      </c>
      <c r="K11" s="47">
        <v>3510136600</v>
      </c>
    </row>
    <row r="12" spans="1:11" ht="12.75" customHeight="1" hidden="1">
      <c r="A12" s="241" t="s">
        <v>68</v>
      </c>
      <c r="B12" s="241"/>
      <c r="C12" s="241"/>
      <c r="D12" s="241"/>
      <c r="E12" s="241"/>
      <c r="F12" s="241"/>
      <c r="G12" s="241"/>
      <c r="H12" s="241"/>
      <c r="I12" s="241"/>
      <c r="K12" s="47"/>
    </row>
    <row r="13" spans="1:11" ht="12.75">
      <c r="A13" s="129" t="s">
        <v>161</v>
      </c>
      <c r="B13" s="129"/>
      <c r="C13" s="129"/>
      <c r="D13" s="232"/>
      <c r="E13" s="232"/>
      <c r="F13" s="232"/>
      <c r="G13" s="232"/>
      <c r="H13" s="232"/>
      <c r="I13" t="s">
        <v>91</v>
      </c>
      <c r="K13" s="47">
        <v>420</v>
      </c>
    </row>
    <row r="14" spans="1:11" ht="12.75">
      <c r="A14" s="225" t="s">
        <v>90</v>
      </c>
      <c r="B14" s="225"/>
      <c r="C14" s="225"/>
      <c r="D14" s="225"/>
      <c r="E14" s="225"/>
      <c r="F14" s="225"/>
      <c r="G14" s="225"/>
      <c r="H14" s="225"/>
      <c r="I14" s="225"/>
      <c r="K14" s="3"/>
    </row>
    <row r="15" spans="1:11" ht="12.75">
      <c r="A15" s="263" t="s">
        <v>169</v>
      </c>
      <c r="B15" s="263"/>
      <c r="C15" s="263"/>
      <c r="D15" s="263"/>
      <c r="E15" s="263"/>
      <c r="F15" s="263"/>
      <c r="G15" s="263"/>
      <c r="H15" s="263"/>
      <c r="I15" s="263"/>
      <c r="K15" s="3"/>
    </row>
    <row r="16" spans="1:9" ht="12.75">
      <c r="A16" s="263" t="s">
        <v>176</v>
      </c>
      <c r="B16" s="263"/>
      <c r="C16" s="263"/>
      <c r="D16" s="263"/>
      <c r="E16" s="263"/>
      <c r="F16" s="263"/>
      <c r="G16" s="263"/>
      <c r="H16" s="263"/>
      <c r="I16" s="263"/>
    </row>
    <row r="17" spans="1:13" ht="45" customHeight="1">
      <c r="A17" s="246" t="s">
        <v>138</v>
      </c>
      <c r="B17" s="246"/>
      <c r="C17" s="246"/>
      <c r="D17" s="246"/>
      <c r="E17" s="225"/>
      <c r="F17" s="264" t="s">
        <v>182</v>
      </c>
      <c r="G17" s="264"/>
      <c r="H17" s="264"/>
      <c r="I17" s="264"/>
      <c r="M17" s="3"/>
    </row>
    <row r="18" spans="1:13" ht="12.75">
      <c r="A18" s="4" t="s">
        <v>193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57" t="s">
        <v>5</v>
      </c>
      <c r="B21" s="244" t="s">
        <v>92</v>
      </c>
      <c r="C21" s="244" t="s">
        <v>6</v>
      </c>
      <c r="D21" s="244" t="s">
        <v>93</v>
      </c>
      <c r="E21" s="244" t="s">
        <v>7</v>
      </c>
      <c r="F21" s="244" t="s">
        <v>98</v>
      </c>
      <c r="G21" s="244" t="s">
        <v>94</v>
      </c>
      <c r="H21" s="244" t="s">
        <v>95</v>
      </c>
      <c r="I21" s="244" t="s">
        <v>106</v>
      </c>
      <c r="J21" s="244" t="s">
        <v>107</v>
      </c>
      <c r="K21" s="242" t="s">
        <v>96</v>
      </c>
      <c r="L21" s="259" t="s">
        <v>71</v>
      </c>
    </row>
    <row r="22" spans="1:12" ht="62.25" customHeight="1" thickBot="1">
      <c r="A22" s="258"/>
      <c r="B22" s="245"/>
      <c r="C22" s="245"/>
      <c r="D22" s="245"/>
      <c r="E22" s="245"/>
      <c r="F22" s="245"/>
      <c r="G22" s="245"/>
      <c r="H22" s="245"/>
      <c r="I22" s="245"/>
      <c r="J22" s="245"/>
      <c r="K22" s="243"/>
      <c r="L22" s="260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92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31">
        <f>D25+D67+D96+D105</f>
        <v>17270814</v>
      </c>
      <c r="E24" s="110">
        <f>SUM(E25,E64,E90,E91,E112)</f>
        <v>0</v>
      </c>
      <c r="F24" s="131">
        <f>F27+F30+F33+F34+F44+F115+F54</f>
        <v>17270814</v>
      </c>
      <c r="G24" s="131">
        <v>0</v>
      </c>
      <c r="H24" s="131">
        <f>H25+H67</f>
        <v>16926558.03</v>
      </c>
      <c r="I24" s="131">
        <f>I25+I67</f>
        <v>16926558.03</v>
      </c>
      <c r="J24" s="131">
        <f>J25+J67</f>
        <v>0</v>
      </c>
      <c r="K24" s="131">
        <f>K25+K67</f>
        <v>0</v>
      </c>
      <c r="L24" s="53">
        <f>L25+L61</f>
        <v>0</v>
      </c>
      <c r="M24" s="3"/>
      <c r="N24" s="3"/>
    </row>
    <row r="25" spans="1:14" ht="28.5" customHeight="1">
      <c r="A25" s="187" t="s">
        <v>133</v>
      </c>
      <c r="B25" s="29">
        <v>2000</v>
      </c>
      <c r="C25" s="106" t="s">
        <v>47</v>
      </c>
      <c r="D25" s="131">
        <f>D26+D31+D55+D58+D62+D66</f>
        <v>17270814</v>
      </c>
      <c r="E25" s="131">
        <f>SUM(E26,E55,E56)</f>
        <v>0</v>
      </c>
      <c r="F25" s="131">
        <v>0</v>
      </c>
      <c r="G25" s="131">
        <f>SUM(G26,G55,G56)</f>
        <v>0</v>
      </c>
      <c r="H25" s="131">
        <f>H26+H31+H55+H58+H62+H66</f>
        <v>16926558.03</v>
      </c>
      <c r="I25" s="131">
        <f>I26+I31+I55+I58+I62+I66</f>
        <v>16926558.03</v>
      </c>
      <c r="J25" s="131">
        <f>J26+J31+J55+J58+J62+J66</f>
        <v>0</v>
      </c>
      <c r="K25" s="131">
        <f>K26+K31+K55+K58+K62+K66</f>
        <v>0</v>
      </c>
      <c r="L25" s="53">
        <f>L26+L53</f>
        <v>0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15148014</v>
      </c>
      <c r="E26" s="131">
        <f aca="true" t="shared" si="0" ref="E26:K26">E27+E30</f>
        <v>0</v>
      </c>
      <c r="F26" s="131">
        <v>0</v>
      </c>
      <c r="G26" s="131">
        <f t="shared" si="0"/>
        <v>0</v>
      </c>
      <c r="H26" s="131">
        <f>H27+H30</f>
        <v>15019141.350000001</v>
      </c>
      <c r="I26" s="131">
        <f t="shared" si="0"/>
        <v>15019141.350000001</v>
      </c>
      <c r="J26" s="131">
        <f t="shared" si="0"/>
        <v>0</v>
      </c>
      <c r="K26" s="131">
        <f t="shared" si="0"/>
        <v>0</v>
      </c>
      <c r="L26" s="65">
        <f>SUM(L27,L30,L31,L42,L43,L44,L52)</f>
        <v>0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12414284</v>
      </c>
      <c r="E27" s="132">
        <f aca="true" t="shared" si="1" ref="E27:K27">E28+E29</f>
        <v>0</v>
      </c>
      <c r="F27" s="132">
        <v>12414284</v>
      </c>
      <c r="G27" s="132">
        <f t="shared" si="1"/>
        <v>0</v>
      </c>
      <c r="H27" s="132">
        <f>H28</f>
        <v>12315096.56</v>
      </c>
      <c r="I27" s="132">
        <f>I28</f>
        <v>12315096.56</v>
      </c>
      <c r="J27" s="132">
        <f t="shared" si="1"/>
        <v>0</v>
      </c>
      <c r="K27" s="132">
        <f t="shared" si="1"/>
        <v>0</v>
      </c>
      <c r="L27" s="55">
        <v>0</v>
      </c>
      <c r="M27" s="9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71">
        <v>12414284</v>
      </c>
      <c r="E28" s="131"/>
      <c r="F28" s="171">
        <v>0</v>
      </c>
      <c r="G28" s="171">
        <v>0</v>
      </c>
      <c r="H28" s="171">
        <v>12315096.56</v>
      </c>
      <c r="I28" s="171">
        <v>12315096.56</v>
      </c>
      <c r="J28" s="171"/>
      <c r="K28" s="171">
        <f>H28-I28</f>
        <v>0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71">
        <v>0</v>
      </c>
      <c r="E29" s="131"/>
      <c r="F29" s="171">
        <v>0</v>
      </c>
      <c r="G29" s="171">
        <v>0</v>
      </c>
      <c r="H29" s="171">
        <v>0</v>
      </c>
      <c r="I29" s="171">
        <v>0</v>
      </c>
      <c r="J29" s="171">
        <v>0</v>
      </c>
      <c r="K29" s="171"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2">
        <v>2733730</v>
      </c>
      <c r="E30" s="207"/>
      <c r="F30" s="132">
        <v>2733730</v>
      </c>
      <c r="G30" s="132"/>
      <c r="H30" s="132">
        <v>2704044.79</v>
      </c>
      <c r="I30" s="132">
        <v>2704044.79</v>
      </c>
      <c r="J30" s="132"/>
      <c r="K30" s="132">
        <f>H30-I30</f>
        <v>0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D32+D33+D34+D35+D42+D43+D44+D52</f>
        <v>2121919</v>
      </c>
      <c r="E31" s="131">
        <f aca="true" t="shared" si="2" ref="E31:L31">E32+E33+E34+E35+E42+E43+E44+E52</f>
        <v>184434</v>
      </c>
      <c r="F31" s="131">
        <v>0</v>
      </c>
      <c r="G31" s="131">
        <f t="shared" si="2"/>
        <v>0</v>
      </c>
      <c r="H31" s="131">
        <f t="shared" si="2"/>
        <v>1907416.68</v>
      </c>
      <c r="I31" s="131">
        <f t="shared" si="2"/>
        <v>1907416.68</v>
      </c>
      <c r="J31" s="131">
        <f t="shared" si="2"/>
        <v>0</v>
      </c>
      <c r="K31" s="131">
        <f t="shared" si="2"/>
        <v>0</v>
      </c>
      <c r="L31" s="171">
        <f t="shared" si="2"/>
        <v>0</v>
      </c>
      <c r="M31" s="9"/>
      <c r="N31" s="9"/>
    </row>
    <row r="32" spans="1:14" ht="18" customHeight="1">
      <c r="A32" s="179" t="s">
        <v>9</v>
      </c>
      <c r="B32" s="107">
        <v>2210</v>
      </c>
      <c r="C32" s="108" t="s">
        <v>54</v>
      </c>
      <c r="D32" s="132">
        <v>144601</v>
      </c>
      <c r="E32" s="207"/>
      <c r="F32" s="132">
        <v>0</v>
      </c>
      <c r="G32" s="132">
        <v>0</v>
      </c>
      <c r="H32" s="132">
        <v>140408.41</v>
      </c>
      <c r="I32" s="132">
        <v>140408.41</v>
      </c>
      <c r="J32" s="132"/>
      <c r="K32" s="132">
        <f>H32-I32</f>
        <v>0</v>
      </c>
      <c r="L32" s="56">
        <v>0</v>
      </c>
      <c r="M32" s="3"/>
      <c r="N32" s="3"/>
    </row>
    <row r="33" spans="1:14" ht="14.25" customHeight="1">
      <c r="A33" s="112" t="s">
        <v>10</v>
      </c>
      <c r="B33" s="107">
        <v>2220</v>
      </c>
      <c r="C33" s="108" t="s">
        <v>55</v>
      </c>
      <c r="D33" s="132">
        <v>3000</v>
      </c>
      <c r="E33" s="207"/>
      <c r="F33" s="132">
        <v>3000</v>
      </c>
      <c r="G33" s="132">
        <v>0</v>
      </c>
      <c r="H33" s="132">
        <v>1332.07</v>
      </c>
      <c r="I33" s="132">
        <v>1332.07</v>
      </c>
      <c r="J33" s="132"/>
      <c r="K33" s="132">
        <f aca="true" t="shared" si="3" ref="K33:K40">H33-I33</f>
        <v>0</v>
      </c>
      <c r="L33" s="56">
        <v>0</v>
      </c>
      <c r="M33" s="3"/>
      <c r="N33" s="3"/>
    </row>
    <row r="34" spans="1:14" ht="15" customHeight="1">
      <c r="A34" s="112" t="s">
        <v>58</v>
      </c>
      <c r="B34" s="107">
        <v>2230</v>
      </c>
      <c r="C34" s="108" t="s">
        <v>56</v>
      </c>
      <c r="D34" s="132">
        <v>719500</v>
      </c>
      <c r="E34" s="207">
        <v>184434</v>
      </c>
      <c r="F34" s="132">
        <v>719500</v>
      </c>
      <c r="G34" s="132">
        <v>0</v>
      </c>
      <c r="H34" s="132">
        <v>572320.75</v>
      </c>
      <c r="I34" s="132">
        <v>572320.75</v>
      </c>
      <c r="J34" s="132"/>
      <c r="K34" s="132">
        <f t="shared" si="3"/>
        <v>0</v>
      </c>
      <c r="L34" s="56">
        <v>0</v>
      </c>
      <c r="M34" s="3"/>
      <c r="N34" s="3"/>
    </row>
    <row r="35" spans="1:14" ht="15" customHeight="1">
      <c r="A35" s="112" t="s">
        <v>85</v>
      </c>
      <c r="B35" s="107">
        <v>2240</v>
      </c>
      <c r="C35" s="108" t="s">
        <v>57</v>
      </c>
      <c r="D35" s="132">
        <v>126018</v>
      </c>
      <c r="E35" s="207"/>
      <c r="F35" s="132">
        <v>0</v>
      </c>
      <c r="G35" s="132">
        <v>0</v>
      </c>
      <c r="H35" s="132">
        <v>82626.24</v>
      </c>
      <c r="I35" s="132">
        <v>82626.24</v>
      </c>
      <c r="J35" s="132"/>
      <c r="K35" s="132">
        <f t="shared" si="3"/>
        <v>0</v>
      </c>
      <c r="L35" s="56">
        <v>0</v>
      </c>
      <c r="M35" s="3"/>
      <c r="N35" s="3"/>
    </row>
    <row r="36" spans="1:14" ht="26.25" customHeight="1" hidden="1">
      <c r="A36" s="44"/>
      <c r="B36" s="25"/>
      <c r="C36" s="26"/>
      <c r="D36" s="132"/>
      <c r="E36" s="207"/>
      <c r="F36" s="132">
        <v>0</v>
      </c>
      <c r="G36" s="132">
        <v>0</v>
      </c>
      <c r="H36" s="132"/>
      <c r="I36" s="132"/>
      <c r="J36" s="132"/>
      <c r="K36" s="132">
        <f t="shared" si="3"/>
        <v>0</v>
      </c>
      <c r="L36" s="56">
        <v>0</v>
      </c>
      <c r="M36" s="3"/>
      <c r="N36" s="3"/>
    </row>
    <row r="37" spans="1:14" ht="1.5" customHeight="1" hidden="1">
      <c r="A37" s="41" t="s">
        <v>76</v>
      </c>
      <c r="B37" s="25">
        <v>1136</v>
      </c>
      <c r="C37" s="26"/>
      <c r="D37" s="132"/>
      <c r="E37" s="207"/>
      <c r="F37" s="132">
        <v>0</v>
      </c>
      <c r="G37" s="132">
        <v>0</v>
      </c>
      <c r="H37" s="132"/>
      <c r="I37" s="132"/>
      <c r="J37" s="132"/>
      <c r="K37" s="132">
        <f t="shared" si="3"/>
        <v>0</v>
      </c>
      <c r="L37" s="56">
        <v>0</v>
      </c>
      <c r="M37" s="3"/>
      <c r="N37" s="3"/>
    </row>
    <row r="38" spans="1:14" ht="28.5" hidden="1">
      <c r="A38" s="44" t="s">
        <v>11</v>
      </c>
      <c r="B38" s="25">
        <v>1137</v>
      </c>
      <c r="C38" s="25"/>
      <c r="D38" s="132">
        <v>0</v>
      </c>
      <c r="E38" s="207"/>
      <c r="F38" s="132">
        <v>0</v>
      </c>
      <c r="G38" s="132">
        <v>0</v>
      </c>
      <c r="H38" s="132">
        <v>0</v>
      </c>
      <c r="I38" s="132">
        <v>0</v>
      </c>
      <c r="J38" s="132">
        <v>0</v>
      </c>
      <c r="K38" s="132">
        <f t="shared" si="3"/>
        <v>0</v>
      </c>
      <c r="L38" s="56">
        <v>0</v>
      </c>
      <c r="M38" s="3"/>
      <c r="N38" s="3"/>
    </row>
    <row r="39" spans="1:14" ht="15" customHeight="1" hidden="1">
      <c r="A39" s="41" t="s">
        <v>25</v>
      </c>
      <c r="B39" s="25">
        <v>1138</v>
      </c>
      <c r="C39" s="25"/>
      <c r="D39" s="132">
        <v>0</v>
      </c>
      <c r="E39" s="207"/>
      <c r="F39" s="132">
        <v>0</v>
      </c>
      <c r="G39" s="132">
        <v>0</v>
      </c>
      <c r="H39" s="132">
        <v>0</v>
      </c>
      <c r="I39" s="132">
        <v>0</v>
      </c>
      <c r="J39" s="132">
        <v>0</v>
      </c>
      <c r="K39" s="132">
        <f t="shared" si="3"/>
        <v>0</v>
      </c>
      <c r="L39" s="56">
        <v>0</v>
      </c>
      <c r="M39" s="3"/>
      <c r="N39" s="3"/>
    </row>
    <row r="40" spans="1:14" ht="17.25" customHeight="1" hidden="1" thickBot="1">
      <c r="A40" s="41" t="s">
        <v>12</v>
      </c>
      <c r="B40" s="25">
        <v>1139</v>
      </c>
      <c r="C40" s="25"/>
      <c r="D40" s="132">
        <v>0</v>
      </c>
      <c r="E40" s="207"/>
      <c r="F40" s="132">
        <v>0</v>
      </c>
      <c r="G40" s="132">
        <v>0</v>
      </c>
      <c r="H40" s="132">
        <v>0</v>
      </c>
      <c r="I40" s="132">
        <v>0</v>
      </c>
      <c r="J40" s="132">
        <v>0</v>
      </c>
      <c r="K40" s="132">
        <f t="shared" si="3"/>
        <v>0</v>
      </c>
      <c r="L40" s="51">
        <v>0</v>
      </c>
      <c r="M40" s="3"/>
      <c r="N40" s="3"/>
    </row>
    <row r="41" spans="1:14" ht="13.5" customHeight="1" hidden="1" thickTop="1">
      <c r="A41" s="35">
        <v>1</v>
      </c>
      <c r="B41" s="36">
        <v>2</v>
      </c>
      <c r="C41" s="36"/>
      <c r="D41" s="132">
        <v>4</v>
      </c>
      <c r="E41" s="207">
        <v>5</v>
      </c>
      <c r="F41" s="132">
        <v>5</v>
      </c>
      <c r="G41" s="132">
        <v>6</v>
      </c>
      <c r="H41" s="132">
        <v>7</v>
      </c>
      <c r="I41" s="132">
        <v>8</v>
      </c>
      <c r="J41" s="132">
        <v>9</v>
      </c>
      <c r="K41" s="132">
        <v>10</v>
      </c>
      <c r="L41" s="50">
        <v>10</v>
      </c>
      <c r="M41" s="3"/>
      <c r="N41" s="3"/>
    </row>
    <row r="42" spans="1:14" s="10" customFormat="1" ht="15">
      <c r="A42" s="112" t="s">
        <v>13</v>
      </c>
      <c r="B42" s="107">
        <v>2250</v>
      </c>
      <c r="C42" s="107">
        <v>130</v>
      </c>
      <c r="D42" s="132">
        <v>0</v>
      </c>
      <c r="E42" s="207"/>
      <c r="F42" s="132">
        <v>0</v>
      </c>
      <c r="G42" s="132">
        <v>0</v>
      </c>
      <c r="H42" s="132">
        <v>0</v>
      </c>
      <c r="I42" s="132">
        <v>0</v>
      </c>
      <c r="J42" s="132">
        <v>0</v>
      </c>
      <c r="K42" s="132">
        <v>0</v>
      </c>
      <c r="L42" s="57">
        <v>0</v>
      </c>
      <c r="M42" s="9"/>
      <c r="N42" s="9"/>
    </row>
    <row r="43" spans="1:14" s="10" customFormat="1" ht="15">
      <c r="A43" s="43" t="s">
        <v>117</v>
      </c>
      <c r="B43" s="27">
        <v>2260</v>
      </c>
      <c r="C43" s="27">
        <v>140</v>
      </c>
      <c r="D43" s="132">
        <v>0</v>
      </c>
      <c r="E43" s="207"/>
      <c r="F43" s="132">
        <v>0</v>
      </c>
      <c r="G43" s="132">
        <v>0</v>
      </c>
      <c r="H43" s="132">
        <v>0</v>
      </c>
      <c r="I43" s="132">
        <v>0</v>
      </c>
      <c r="J43" s="132">
        <v>0</v>
      </c>
      <c r="K43" s="132">
        <f>H43-I43</f>
        <v>0</v>
      </c>
      <c r="L43" s="56">
        <v>0</v>
      </c>
      <c r="M43" s="9"/>
      <c r="N43" s="9"/>
    </row>
    <row r="44" spans="1:14" s="10" customFormat="1" ht="15" customHeight="1">
      <c r="A44" s="42" t="s">
        <v>14</v>
      </c>
      <c r="B44" s="107">
        <v>2270</v>
      </c>
      <c r="C44" s="107">
        <v>150</v>
      </c>
      <c r="D44" s="132">
        <f>D45+D46+D47+D48+D49+D51</f>
        <v>1124600</v>
      </c>
      <c r="E44" s="132">
        <f aca="true" t="shared" si="4" ref="E44:K44">E45+E46+E47+E48+E49</f>
        <v>0</v>
      </c>
      <c r="F44" s="132">
        <v>1124600</v>
      </c>
      <c r="G44" s="132">
        <f t="shared" si="4"/>
        <v>0</v>
      </c>
      <c r="H44" s="132">
        <f>H45+H46+H47+H48+H49+H51</f>
        <v>1108071.19</v>
      </c>
      <c r="I44" s="132">
        <f>I45+I46+I47+I48+I49+I51</f>
        <v>1108071.19</v>
      </c>
      <c r="J44" s="132">
        <f t="shared" si="4"/>
        <v>0</v>
      </c>
      <c r="K44" s="132">
        <f t="shared" si="4"/>
        <v>0</v>
      </c>
      <c r="L44" s="55">
        <f>SUM(L45:L50)</f>
        <v>0</v>
      </c>
      <c r="M44" s="9"/>
      <c r="N44" s="9"/>
    </row>
    <row r="45" spans="1:14" ht="16.5" customHeight="1">
      <c r="A45" s="41" t="s">
        <v>15</v>
      </c>
      <c r="B45" s="25">
        <v>2271</v>
      </c>
      <c r="C45" s="25">
        <v>160</v>
      </c>
      <c r="D45" s="171">
        <v>909686</v>
      </c>
      <c r="E45" s="131"/>
      <c r="F45" s="171">
        <v>0</v>
      </c>
      <c r="G45" s="171">
        <v>0</v>
      </c>
      <c r="H45" s="171">
        <v>909686</v>
      </c>
      <c r="I45" s="171">
        <v>909686</v>
      </c>
      <c r="J45" s="171"/>
      <c r="K45" s="171">
        <f aca="true" t="shared" si="5" ref="K45:K54">H45-I45</f>
        <v>0</v>
      </c>
      <c r="L45" s="56">
        <v>0</v>
      </c>
      <c r="M45" s="3"/>
      <c r="N45" s="3"/>
    </row>
    <row r="46" spans="1:14" ht="18" customHeight="1">
      <c r="A46" s="41" t="s">
        <v>16</v>
      </c>
      <c r="B46" s="25">
        <v>2272</v>
      </c>
      <c r="C46" s="25">
        <v>170</v>
      </c>
      <c r="D46" s="171">
        <v>12800</v>
      </c>
      <c r="E46" s="131"/>
      <c r="F46" s="171">
        <v>0</v>
      </c>
      <c r="G46" s="171">
        <v>0</v>
      </c>
      <c r="H46" s="171">
        <v>12795.32</v>
      </c>
      <c r="I46" s="171">
        <v>12795.32</v>
      </c>
      <c r="J46" s="171"/>
      <c r="K46" s="171">
        <f t="shared" si="5"/>
        <v>0</v>
      </c>
      <c r="L46" s="56">
        <v>0</v>
      </c>
      <c r="M46" s="3"/>
      <c r="N46" s="3"/>
    </row>
    <row r="47" spans="1:14" ht="15.75" customHeight="1">
      <c r="A47" s="41" t="s">
        <v>17</v>
      </c>
      <c r="B47" s="25">
        <v>2273</v>
      </c>
      <c r="C47" s="25">
        <v>180</v>
      </c>
      <c r="D47" s="171">
        <v>146000</v>
      </c>
      <c r="E47" s="131"/>
      <c r="F47" s="171">
        <v>0</v>
      </c>
      <c r="G47" s="171">
        <v>0</v>
      </c>
      <c r="H47" s="171">
        <v>145997.34</v>
      </c>
      <c r="I47" s="171">
        <v>145997.34</v>
      </c>
      <c r="J47" s="171"/>
      <c r="K47" s="171">
        <f t="shared" si="5"/>
        <v>0</v>
      </c>
      <c r="L47" s="56">
        <v>0</v>
      </c>
      <c r="M47" s="3"/>
      <c r="N47" s="3"/>
    </row>
    <row r="48" spans="1:14" ht="17.25" customHeight="1">
      <c r="A48" s="41" t="s">
        <v>19</v>
      </c>
      <c r="B48" s="25">
        <v>2274</v>
      </c>
      <c r="C48" s="25">
        <v>190</v>
      </c>
      <c r="D48" s="171">
        <v>0</v>
      </c>
      <c r="E48" s="131"/>
      <c r="F48" s="171">
        <v>0</v>
      </c>
      <c r="G48" s="171">
        <v>0</v>
      </c>
      <c r="H48" s="171">
        <v>0</v>
      </c>
      <c r="I48" s="171">
        <v>0</v>
      </c>
      <c r="J48" s="171"/>
      <c r="K48" s="171">
        <f t="shared" si="5"/>
        <v>0</v>
      </c>
      <c r="L48" s="56">
        <v>0</v>
      </c>
      <c r="M48" s="3"/>
      <c r="N48" s="3"/>
    </row>
    <row r="49" spans="1:14" ht="18" customHeight="1">
      <c r="A49" s="41" t="s">
        <v>18</v>
      </c>
      <c r="B49" s="25">
        <v>2275</v>
      </c>
      <c r="C49" s="25">
        <v>200</v>
      </c>
      <c r="D49" s="171">
        <v>0</v>
      </c>
      <c r="E49" s="131"/>
      <c r="F49" s="171">
        <v>0</v>
      </c>
      <c r="G49" s="171">
        <v>0</v>
      </c>
      <c r="H49" s="171">
        <v>0</v>
      </c>
      <c r="I49" s="171">
        <v>0</v>
      </c>
      <c r="J49" s="171">
        <v>0</v>
      </c>
      <c r="K49" s="171">
        <f t="shared" si="5"/>
        <v>0</v>
      </c>
      <c r="L49" s="56">
        <v>0</v>
      </c>
      <c r="M49" s="3"/>
      <c r="N49" s="3"/>
    </row>
    <row r="50" spans="1:14" ht="18.75" customHeight="1" hidden="1">
      <c r="A50" s="41" t="s">
        <v>18</v>
      </c>
      <c r="B50" s="25">
        <v>1166</v>
      </c>
      <c r="C50" s="25">
        <v>220</v>
      </c>
      <c r="D50" s="131">
        <v>0</v>
      </c>
      <c r="E50" s="131"/>
      <c r="F50" s="171">
        <v>0</v>
      </c>
      <c r="G50" s="171">
        <v>0</v>
      </c>
      <c r="H50" s="171">
        <v>0</v>
      </c>
      <c r="I50" s="171">
        <v>0</v>
      </c>
      <c r="J50" s="171">
        <v>0</v>
      </c>
      <c r="K50" s="171">
        <f t="shared" si="5"/>
        <v>0</v>
      </c>
      <c r="L50" s="56">
        <v>0</v>
      </c>
      <c r="M50" s="3"/>
      <c r="N50" s="3"/>
    </row>
    <row r="51" spans="1:14" ht="18.75" customHeight="1">
      <c r="A51" s="41" t="s">
        <v>141</v>
      </c>
      <c r="B51" s="25">
        <v>2276</v>
      </c>
      <c r="C51" s="25">
        <v>210</v>
      </c>
      <c r="D51" s="171">
        <v>56114</v>
      </c>
      <c r="E51" s="131"/>
      <c r="F51" s="171">
        <v>0</v>
      </c>
      <c r="G51" s="171">
        <v>0</v>
      </c>
      <c r="H51" s="171">
        <v>39592.53</v>
      </c>
      <c r="I51" s="171">
        <v>39592.53</v>
      </c>
      <c r="J51" s="171">
        <v>0</v>
      </c>
      <c r="K51" s="171">
        <f t="shared" si="5"/>
        <v>0</v>
      </c>
      <c r="L51" s="56"/>
      <c r="M51" s="3"/>
      <c r="N51" s="3"/>
    </row>
    <row r="52" spans="1:14" s="10" customFormat="1" ht="28.5" customHeight="1">
      <c r="A52" s="43" t="s">
        <v>118</v>
      </c>
      <c r="B52" s="107">
        <v>2280</v>
      </c>
      <c r="C52" s="107">
        <v>220</v>
      </c>
      <c r="D52" s="132">
        <f>D53+D54</f>
        <v>4200</v>
      </c>
      <c r="E52" s="132">
        <f aca="true" t="shared" si="6" ref="E52:K52">E53+E54</f>
        <v>0</v>
      </c>
      <c r="F52" s="132">
        <v>0</v>
      </c>
      <c r="G52" s="132">
        <f t="shared" si="6"/>
        <v>0</v>
      </c>
      <c r="H52" s="132">
        <f t="shared" si="6"/>
        <v>2658.02</v>
      </c>
      <c r="I52" s="132">
        <f t="shared" si="6"/>
        <v>2658.02</v>
      </c>
      <c r="J52" s="132">
        <f t="shared" si="6"/>
        <v>0</v>
      </c>
      <c r="K52" s="132">
        <f t="shared" si="6"/>
        <v>0</v>
      </c>
      <c r="L52" s="57">
        <v>0</v>
      </c>
      <c r="M52" s="9"/>
      <c r="N52" s="9"/>
    </row>
    <row r="53" spans="1:14" s="24" customFormat="1" ht="28.5">
      <c r="A53" s="44" t="s">
        <v>59</v>
      </c>
      <c r="B53" s="25">
        <v>2281</v>
      </c>
      <c r="C53" s="25">
        <v>230</v>
      </c>
      <c r="D53" s="132">
        <v>0</v>
      </c>
      <c r="E53" s="132">
        <v>0</v>
      </c>
      <c r="F53" s="132">
        <v>0</v>
      </c>
      <c r="G53" s="132">
        <v>0</v>
      </c>
      <c r="H53" s="132">
        <v>0</v>
      </c>
      <c r="I53" s="132">
        <v>0</v>
      </c>
      <c r="J53" s="132">
        <v>0</v>
      </c>
      <c r="K53" s="132">
        <f t="shared" si="5"/>
        <v>0</v>
      </c>
      <c r="L53" s="56">
        <f>L56</f>
        <v>0</v>
      </c>
      <c r="M53" s="23"/>
      <c r="N53" s="23"/>
    </row>
    <row r="54" spans="1:14" s="24" customFormat="1" ht="32.25" customHeight="1">
      <c r="A54" s="44" t="s">
        <v>100</v>
      </c>
      <c r="B54" s="25">
        <v>2282</v>
      </c>
      <c r="C54" s="25">
        <v>240</v>
      </c>
      <c r="D54" s="132">
        <v>4200</v>
      </c>
      <c r="E54" s="132"/>
      <c r="F54" s="132">
        <v>4200</v>
      </c>
      <c r="G54" s="132">
        <v>0</v>
      </c>
      <c r="H54" s="132">
        <v>2658.02</v>
      </c>
      <c r="I54" s="132">
        <v>2658.02</v>
      </c>
      <c r="J54" s="132"/>
      <c r="K54" s="132">
        <f t="shared" si="5"/>
        <v>0</v>
      </c>
      <c r="L54" s="56">
        <v>0</v>
      </c>
      <c r="M54" s="23"/>
      <c r="N54" s="23"/>
    </row>
    <row r="55" spans="1:14" ht="15.75" customHeight="1">
      <c r="A55" s="115" t="s">
        <v>119</v>
      </c>
      <c r="B55" s="105">
        <v>2400</v>
      </c>
      <c r="C55" s="105">
        <v>250</v>
      </c>
      <c r="D55" s="131">
        <f>D56+D57</f>
        <v>0</v>
      </c>
      <c r="E55" s="131">
        <f aca="true" t="shared" si="7" ref="E55:K55">E56+E57</f>
        <v>0</v>
      </c>
      <c r="F55" s="131">
        <f t="shared" si="7"/>
        <v>0</v>
      </c>
      <c r="G55" s="131">
        <f t="shared" si="7"/>
        <v>0</v>
      </c>
      <c r="H55" s="131">
        <f t="shared" si="7"/>
        <v>0</v>
      </c>
      <c r="I55" s="131">
        <f t="shared" si="7"/>
        <v>0</v>
      </c>
      <c r="J55" s="131">
        <f t="shared" si="7"/>
        <v>0</v>
      </c>
      <c r="K55" s="131">
        <f t="shared" si="7"/>
        <v>0</v>
      </c>
      <c r="L55" s="56">
        <v>0</v>
      </c>
      <c r="M55" s="3"/>
      <c r="N55" s="3"/>
    </row>
    <row r="56" spans="1:14" s="10" customFormat="1" ht="15" customHeight="1">
      <c r="A56" s="116" t="s">
        <v>120</v>
      </c>
      <c r="B56" s="107">
        <v>2410</v>
      </c>
      <c r="C56" s="107">
        <v>260</v>
      </c>
      <c r="D56" s="132">
        <f aca="true" t="shared" si="8" ref="D56:J56">D59</f>
        <v>0</v>
      </c>
      <c r="E56" s="132">
        <f t="shared" si="8"/>
        <v>0</v>
      </c>
      <c r="F56" s="132">
        <v>0</v>
      </c>
      <c r="G56" s="132">
        <f t="shared" si="8"/>
        <v>0</v>
      </c>
      <c r="H56" s="132">
        <f t="shared" si="8"/>
        <v>0</v>
      </c>
      <c r="I56" s="132">
        <f t="shared" si="8"/>
        <v>0</v>
      </c>
      <c r="J56" s="132">
        <f t="shared" si="8"/>
        <v>0</v>
      </c>
      <c r="K56" s="132">
        <v>0</v>
      </c>
      <c r="L56" s="55">
        <f>SUM(L57:L59)</f>
        <v>0</v>
      </c>
      <c r="M56" s="9"/>
      <c r="N56" s="9"/>
    </row>
    <row r="57" spans="1:14" s="10" customFormat="1" ht="15">
      <c r="A57" s="116" t="s">
        <v>121</v>
      </c>
      <c r="B57" s="107">
        <v>2420</v>
      </c>
      <c r="C57" s="107">
        <v>270</v>
      </c>
      <c r="D57" s="132">
        <v>0</v>
      </c>
      <c r="E57" s="132">
        <v>0</v>
      </c>
      <c r="F57" s="132">
        <v>0</v>
      </c>
      <c r="G57" s="132">
        <v>0</v>
      </c>
      <c r="H57" s="132">
        <v>0</v>
      </c>
      <c r="I57" s="132">
        <v>0</v>
      </c>
      <c r="J57" s="132">
        <v>0</v>
      </c>
      <c r="K57" s="132">
        <f>H57-I57</f>
        <v>0</v>
      </c>
      <c r="L57" s="56">
        <v>0</v>
      </c>
      <c r="M57" s="9"/>
      <c r="N57" s="9"/>
    </row>
    <row r="58" spans="1:14" s="10" customFormat="1" ht="15.75">
      <c r="A58" s="115" t="s">
        <v>122</v>
      </c>
      <c r="B58" s="105">
        <v>2600</v>
      </c>
      <c r="C58" s="105">
        <v>280</v>
      </c>
      <c r="D58" s="131">
        <f>D59+D60+D61</f>
        <v>0</v>
      </c>
      <c r="E58" s="131">
        <f aca="true" t="shared" si="9" ref="E58:K58">E59+E60+E61</f>
        <v>0</v>
      </c>
      <c r="F58" s="131">
        <f t="shared" si="9"/>
        <v>0</v>
      </c>
      <c r="G58" s="131">
        <f t="shared" si="9"/>
        <v>0</v>
      </c>
      <c r="H58" s="131">
        <f t="shared" si="9"/>
        <v>0</v>
      </c>
      <c r="I58" s="131">
        <f t="shared" si="9"/>
        <v>0</v>
      </c>
      <c r="J58" s="131">
        <f t="shared" si="9"/>
        <v>0</v>
      </c>
      <c r="K58" s="131">
        <f t="shared" si="9"/>
        <v>0</v>
      </c>
      <c r="L58" s="56">
        <v>0</v>
      </c>
      <c r="M58" s="9"/>
      <c r="N58" s="9"/>
    </row>
    <row r="59" spans="1:14" s="10" customFormat="1" ht="32.25" customHeight="1">
      <c r="A59" s="116" t="s">
        <v>134</v>
      </c>
      <c r="B59" s="107">
        <v>2610</v>
      </c>
      <c r="C59" s="107">
        <v>290</v>
      </c>
      <c r="D59" s="132">
        <f aca="true" t="shared" si="10" ref="D59:L59">SUM(D60:D62)</f>
        <v>0</v>
      </c>
      <c r="E59" s="132">
        <f t="shared" si="10"/>
        <v>0</v>
      </c>
      <c r="F59" s="132">
        <v>0</v>
      </c>
      <c r="G59" s="132">
        <f t="shared" si="10"/>
        <v>0</v>
      </c>
      <c r="H59" s="132">
        <f t="shared" si="10"/>
        <v>0</v>
      </c>
      <c r="I59" s="132">
        <f t="shared" si="10"/>
        <v>0</v>
      </c>
      <c r="J59" s="132">
        <f t="shared" si="10"/>
        <v>0</v>
      </c>
      <c r="K59" s="132">
        <f t="shared" si="10"/>
        <v>0</v>
      </c>
      <c r="L59" s="55">
        <f t="shared" si="10"/>
        <v>0</v>
      </c>
      <c r="M59" s="9"/>
      <c r="N59" s="9"/>
    </row>
    <row r="60" spans="1:14" ht="27.75" customHeight="1">
      <c r="A60" s="116" t="s">
        <v>26</v>
      </c>
      <c r="B60" s="107">
        <v>2620</v>
      </c>
      <c r="C60" s="107">
        <v>300</v>
      </c>
      <c r="D60" s="132">
        <v>0</v>
      </c>
      <c r="E60" s="132">
        <v>0</v>
      </c>
      <c r="F60" s="132">
        <v>0</v>
      </c>
      <c r="G60" s="132">
        <v>0</v>
      </c>
      <c r="H60" s="132">
        <v>0</v>
      </c>
      <c r="I60" s="132">
        <v>0</v>
      </c>
      <c r="J60" s="132">
        <v>0</v>
      </c>
      <c r="K60" s="132">
        <f>H60-I60</f>
        <v>0</v>
      </c>
      <c r="L60" s="56">
        <v>0</v>
      </c>
      <c r="M60" s="3"/>
      <c r="N60" s="3"/>
    </row>
    <row r="61" spans="1:14" ht="27.75" customHeight="1">
      <c r="A61" s="116" t="s">
        <v>123</v>
      </c>
      <c r="B61" s="107">
        <v>2630</v>
      </c>
      <c r="C61" s="107">
        <v>310</v>
      </c>
      <c r="D61" s="132">
        <v>0</v>
      </c>
      <c r="E61" s="132">
        <v>0</v>
      </c>
      <c r="F61" s="132">
        <v>0</v>
      </c>
      <c r="G61" s="132">
        <v>0</v>
      </c>
      <c r="H61" s="132">
        <v>0</v>
      </c>
      <c r="I61" s="132">
        <v>0</v>
      </c>
      <c r="J61" s="132">
        <v>0</v>
      </c>
      <c r="K61" s="132">
        <f>H61-I61</f>
        <v>0</v>
      </c>
      <c r="L61" s="61">
        <v>0</v>
      </c>
      <c r="M61" s="3"/>
      <c r="N61" s="3"/>
    </row>
    <row r="62" spans="1:14" ht="15.75" customHeight="1">
      <c r="A62" s="109" t="s">
        <v>124</v>
      </c>
      <c r="B62" s="105">
        <v>2700</v>
      </c>
      <c r="C62" s="105">
        <v>320</v>
      </c>
      <c r="D62" s="131">
        <f>D63+D64+D65</f>
        <v>0</v>
      </c>
      <c r="E62" s="131">
        <f aca="true" t="shared" si="11" ref="E62:K62">E63+E64+E65</f>
        <v>0</v>
      </c>
      <c r="F62" s="131">
        <f t="shared" si="11"/>
        <v>0</v>
      </c>
      <c r="G62" s="131">
        <f t="shared" si="11"/>
        <v>0</v>
      </c>
      <c r="H62" s="131">
        <f t="shared" si="11"/>
        <v>0</v>
      </c>
      <c r="I62" s="131">
        <f t="shared" si="11"/>
        <v>0</v>
      </c>
      <c r="J62" s="131">
        <f t="shared" si="11"/>
        <v>0</v>
      </c>
      <c r="K62" s="131">
        <f t="shared" si="11"/>
        <v>0</v>
      </c>
      <c r="L62" s="61">
        <v>0</v>
      </c>
      <c r="M62" s="3"/>
      <c r="N62" s="3"/>
    </row>
    <row r="63" spans="1:14" s="10" customFormat="1" ht="17.25" customHeight="1">
      <c r="A63" s="112" t="s">
        <v>20</v>
      </c>
      <c r="B63" s="107">
        <v>2710</v>
      </c>
      <c r="C63" s="107">
        <v>330</v>
      </c>
      <c r="D63" s="132">
        <v>0</v>
      </c>
      <c r="E63" s="132"/>
      <c r="F63" s="132">
        <v>0</v>
      </c>
      <c r="G63" s="132">
        <v>0</v>
      </c>
      <c r="H63" s="132">
        <v>0</v>
      </c>
      <c r="I63" s="132">
        <v>0</v>
      </c>
      <c r="J63" s="132">
        <v>0</v>
      </c>
      <c r="K63" s="132">
        <v>0</v>
      </c>
      <c r="L63" s="51">
        <v>0</v>
      </c>
      <c r="M63" s="9"/>
      <c r="N63" s="9"/>
    </row>
    <row r="64" spans="1:14" s="1" customFormat="1" ht="15" customHeight="1">
      <c r="A64" s="112" t="s">
        <v>41</v>
      </c>
      <c r="B64" s="107">
        <v>2720</v>
      </c>
      <c r="C64" s="107">
        <v>340</v>
      </c>
      <c r="D64" s="207">
        <v>0</v>
      </c>
      <c r="E64" s="207">
        <f aca="true" t="shared" si="12" ref="E64:K64">SUM(E65,E77,E78)</f>
        <v>0</v>
      </c>
      <c r="F64" s="207">
        <f t="shared" si="12"/>
        <v>0</v>
      </c>
      <c r="G64" s="207">
        <f t="shared" si="12"/>
        <v>0</v>
      </c>
      <c r="H64" s="207">
        <v>0</v>
      </c>
      <c r="I64" s="207">
        <v>0</v>
      </c>
      <c r="J64" s="207">
        <v>0</v>
      </c>
      <c r="K64" s="207">
        <f t="shared" si="12"/>
        <v>0</v>
      </c>
      <c r="L64" s="58">
        <f>SUM(L65,L77,L78)</f>
        <v>0</v>
      </c>
      <c r="M64" s="12"/>
      <c r="N64" s="12"/>
    </row>
    <row r="65" spans="1:14" s="1" customFormat="1" ht="14.25" customHeight="1">
      <c r="A65" s="112" t="s">
        <v>125</v>
      </c>
      <c r="B65" s="107">
        <v>2730</v>
      </c>
      <c r="C65" s="107">
        <v>350</v>
      </c>
      <c r="D65" s="207">
        <v>0</v>
      </c>
      <c r="E65" s="207">
        <f aca="true" t="shared" si="13" ref="E65:L65">SUM(E66:E67,E72)</f>
        <v>0</v>
      </c>
      <c r="F65" s="207">
        <f t="shared" si="13"/>
        <v>0</v>
      </c>
      <c r="G65" s="207">
        <f t="shared" si="13"/>
        <v>0</v>
      </c>
      <c r="H65" s="207">
        <v>0</v>
      </c>
      <c r="I65" s="207">
        <v>0</v>
      </c>
      <c r="J65" s="207">
        <v>0</v>
      </c>
      <c r="K65" s="207">
        <f t="shared" si="13"/>
        <v>0</v>
      </c>
      <c r="L65" s="58">
        <f t="shared" si="13"/>
        <v>0</v>
      </c>
      <c r="M65" s="12"/>
      <c r="N65" s="12"/>
    </row>
    <row r="66" spans="1:14" s="10" customFormat="1" ht="15.75" customHeight="1">
      <c r="A66" s="109" t="s">
        <v>126</v>
      </c>
      <c r="B66" s="105">
        <v>2800</v>
      </c>
      <c r="C66" s="105">
        <v>360</v>
      </c>
      <c r="D66" s="131">
        <v>881</v>
      </c>
      <c r="E66" s="131"/>
      <c r="F66" s="131">
        <v>0</v>
      </c>
      <c r="G66" s="131">
        <v>0</v>
      </c>
      <c r="H66" s="131"/>
      <c r="I66" s="131"/>
      <c r="J66" s="131"/>
      <c r="K66" s="131">
        <f>H66-I66</f>
        <v>0</v>
      </c>
      <c r="L66" s="51">
        <v>0</v>
      </c>
      <c r="M66" s="9"/>
      <c r="N66" s="9"/>
    </row>
    <row r="67" spans="1:14" s="10" customFormat="1" ht="15.75" customHeight="1">
      <c r="A67" s="118" t="s">
        <v>21</v>
      </c>
      <c r="B67" s="29">
        <v>3000</v>
      </c>
      <c r="C67" s="29">
        <v>370</v>
      </c>
      <c r="D67" s="131">
        <f>D68+D91</f>
        <v>0</v>
      </c>
      <c r="E67" s="131">
        <f aca="true" t="shared" si="14" ref="E67:K67">E68+E91</f>
        <v>0</v>
      </c>
      <c r="F67" s="131">
        <f t="shared" si="14"/>
        <v>0</v>
      </c>
      <c r="G67" s="131">
        <f t="shared" si="14"/>
        <v>0</v>
      </c>
      <c r="H67" s="131">
        <f t="shared" si="14"/>
        <v>0</v>
      </c>
      <c r="I67" s="131">
        <f t="shared" si="14"/>
        <v>0</v>
      </c>
      <c r="J67" s="131">
        <f t="shared" si="14"/>
        <v>0</v>
      </c>
      <c r="K67" s="131">
        <f t="shared" si="14"/>
        <v>0</v>
      </c>
      <c r="L67" s="51">
        <v>0</v>
      </c>
      <c r="M67" s="9"/>
      <c r="N67" s="9"/>
    </row>
    <row r="68" spans="1:14" ht="14.25" customHeight="1">
      <c r="A68" s="45" t="s">
        <v>22</v>
      </c>
      <c r="B68" s="29">
        <v>3100</v>
      </c>
      <c r="C68" s="29">
        <v>380</v>
      </c>
      <c r="D68" s="131">
        <f>D69+D70+D75+D79+D89+D90</f>
        <v>0</v>
      </c>
      <c r="E68" s="131">
        <f aca="true" t="shared" si="15" ref="E68:K68">E69+E70+E75+E79+E89+E90</f>
        <v>0</v>
      </c>
      <c r="F68" s="131">
        <f t="shared" si="15"/>
        <v>0</v>
      </c>
      <c r="G68" s="131">
        <f t="shared" si="15"/>
        <v>0</v>
      </c>
      <c r="H68" s="131">
        <f t="shared" si="15"/>
        <v>0</v>
      </c>
      <c r="I68" s="131">
        <f t="shared" si="15"/>
        <v>0</v>
      </c>
      <c r="J68" s="131">
        <f t="shared" si="15"/>
        <v>0</v>
      </c>
      <c r="K68" s="131">
        <f t="shared" si="15"/>
        <v>0</v>
      </c>
      <c r="L68" s="51">
        <v>0</v>
      </c>
      <c r="M68" s="3"/>
      <c r="N68" s="3"/>
    </row>
    <row r="69" spans="1:14" ht="29.25" customHeight="1">
      <c r="A69" s="116" t="s">
        <v>23</v>
      </c>
      <c r="B69" s="107">
        <v>3110</v>
      </c>
      <c r="C69" s="107">
        <v>390</v>
      </c>
      <c r="D69" s="132">
        <v>0</v>
      </c>
      <c r="E69" s="132"/>
      <c r="F69" s="132">
        <v>0</v>
      </c>
      <c r="G69" s="132">
        <v>0</v>
      </c>
      <c r="H69" s="132">
        <v>0</v>
      </c>
      <c r="I69" s="132">
        <v>0</v>
      </c>
      <c r="J69" s="132">
        <v>0</v>
      </c>
      <c r="K69" s="132">
        <v>0</v>
      </c>
      <c r="L69" s="54">
        <v>0</v>
      </c>
      <c r="M69" s="3"/>
      <c r="N69" s="3"/>
    </row>
    <row r="70" spans="1:14" ht="15" customHeight="1" thickBot="1">
      <c r="A70" s="112" t="s">
        <v>24</v>
      </c>
      <c r="B70" s="107">
        <v>3120</v>
      </c>
      <c r="C70" s="107">
        <v>400</v>
      </c>
      <c r="D70" s="132">
        <f>D71+D73</f>
        <v>0</v>
      </c>
      <c r="E70" s="132">
        <f aca="true" t="shared" si="16" ref="E70:K70">E71+E73</f>
        <v>0</v>
      </c>
      <c r="F70" s="132">
        <f t="shared" si="16"/>
        <v>0</v>
      </c>
      <c r="G70" s="132">
        <f t="shared" si="16"/>
        <v>0</v>
      </c>
      <c r="H70" s="132">
        <f t="shared" si="16"/>
        <v>0</v>
      </c>
      <c r="I70" s="132">
        <f t="shared" si="16"/>
        <v>0</v>
      </c>
      <c r="J70" s="132">
        <f t="shared" si="16"/>
        <v>0</v>
      </c>
      <c r="K70" s="132">
        <f t="shared" si="16"/>
        <v>0</v>
      </c>
      <c r="L70" s="51">
        <v>0</v>
      </c>
      <c r="M70" s="3"/>
      <c r="N70" s="3"/>
    </row>
    <row r="71" spans="1:14" ht="15.75" customHeight="1" thickTop="1">
      <c r="A71" s="117" t="s">
        <v>127</v>
      </c>
      <c r="B71" s="114">
        <v>3121</v>
      </c>
      <c r="C71" s="114">
        <v>410</v>
      </c>
      <c r="D71" s="171"/>
      <c r="E71" s="171"/>
      <c r="F71" s="171"/>
      <c r="G71" s="171"/>
      <c r="H71" s="171"/>
      <c r="I71" s="171"/>
      <c r="J71" s="171"/>
      <c r="K71" s="171"/>
      <c r="L71" s="50">
        <v>10</v>
      </c>
      <c r="M71" s="3"/>
      <c r="N71" s="3"/>
    </row>
    <row r="72" spans="1:14" s="10" customFormat="1" ht="15" hidden="1">
      <c r="A72" s="113" t="s">
        <v>27</v>
      </c>
      <c r="B72" s="114">
        <v>2122</v>
      </c>
      <c r="C72" s="114"/>
      <c r="D72" s="171">
        <f>D73+D75</f>
        <v>0</v>
      </c>
      <c r="E72" s="171">
        <f aca="true" t="shared" si="17" ref="E72:L72">SUM(E73:E76)</f>
        <v>0</v>
      </c>
      <c r="F72" s="171">
        <f t="shared" si="17"/>
        <v>0</v>
      </c>
      <c r="G72" s="171">
        <f t="shared" si="17"/>
        <v>0</v>
      </c>
      <c r="H72" s="171">
        <f t="shared" si="17"/>
        <v>0</v>
      </c>
      <c r="I72" s="171">
        <f t="shared" si="17"/>
        <v>0</v>
      </c>
      <c r="J72" s="171">
        <f t="shared" si="17"/>
        <v>0</v>
      </c>
      <c r="K72" s="171">
        <f t="shared" si="17"/>
        <v>0</v>
      </c>
      <c r="L72" s="55">
        <f t="shared" si="17"/>
        <v>0</v>
      </c>
      <c r="M72" s="9"/>
      <c r="N72" s="9"/>
    </row>
    <row r="73" spans="1:14" ht="15">
      <c r="A73" s="119" t="s">
        <v>128</v>
      </c>
      <c r="B73" s="114">
        <v>3122</v>
      </c>
      <c r="C73" s="114">
        <v>420</v>
      </c>
      <c r="D73" s="171">
        <v>0</v>
      </c>
      <c r="E73" s="171"/>
      <c r="F73" s="171">
        <v>0</v>
      </c>
      <c r="G73" s="171">
        <v>0</v>
      </c>
      <c r="H73" s="171">
        <v>0</v>
      </c>
      <c r="I73" s="171">
        <v>0</v>
      </c>
      <c r="J73" s="171">
        <v>0</v>
      </c>
      <c r="K73" s="171">
        <f>H73-I73</f>
        <v>0</v>
      </c>
      <c r="L73" s="51">
        <v>0</v>
      </c>
      <c r="M73" s="3"/>
      <c r="N73" s="3"/>
    </row>
    <row r="74" spans="1:14" ht="15" hidden="1">
      <c r="A74" s="35"/>
      <c r="B74" s="36"/>
      <c r="C74" s="36"/>
      <c r="D74" s="171">
        <v>0</v>
      </c>
      <c r="E74" s="171"/>
      <c r="F74" s="171">
        <v>0</v>
      </c>
      <c r="G74" s="171">
        <v>0</v>
      </c>
      <c r="H74" s="171">
        <v>0</v>
      </c>
      <c r="I74" s="171">
        <v>0</v>
      </c>
      <c r="J74" s="171">
        <v>0</v>
      </c>
      <c r="K74" s="171">
        <f>H74-I74</f>
        <v>0</v>
      </c>
      <c r="L74" s="51">
        <v>0</v>
      </c>
      <c r="M74" s="3"/>
      <c r="N74" s="3"/>
    </row>
    <row r="75" spans="1:14" ht="15" customHeight="1">
      <c r="A75" s="120" t="s">
        <v>77</v>
      </c>
      <c r="B75" s="107">
        <v>3130</v>
      </c>
      <c r="C75" s="107">
        <v>430</v>
      </c>
      <c r="D75" s="132">
        <f>D76+D78</f>
        <v>0</v>
      </c>
      <c r="E75" s="132">
        <f aca="true" t="shared" si="18" ref="E75:K75">E76+E78</f>
        <v>0</v>
      </c>
      <c r="F75" s="132">
        <f t="shared" si="18"/>
        <v>0</v>
      </c>
      <c r="G75" s="132">
        <f t="shared" si="18"/>
        <v>0</v>
      </c>
      <c r="H75" s="132">
        <f t="shared" si="18"/>
        <v>0</v>
      </c>
      <c r="I75" s="132">
        <f t="shared" si="18"/>
        <v>0</v>
      </c>
      <c r="J75" s="132">
        <f t="shared" si="18"/>
        <v>0</v>
      </c>
      <c r="K75" s="132">
        <f t="shared" si="18"/>
        <v>0</v>
      </c>
      <c r="L75" s="51">
        <v>0</v>
      </c>
      <c r="M75" s="3"/>
      <c r="N75" s="3"/>
    </row>
    <row r="76" spans="1:14" ht="14.25" customHeight="1">
      <c r="A76" s="40" t="s">
        <v>129</v>
      </c>
      <c r="B76" s="25">
        <v>3131</v>
      </c>
      <c r="C76" s="25">
        <v>440</v>
      </c>
      <c r="D76" s="171">
        <f>D77+D79</f>
        <v>0</v>
      </c>
      <c r="E76" s="171"/>
      <c r="F76" s="171">
        <v>0</v>
      </c>
      <c r="G76" s="171">
        <v>0</v>
      </c>
      <c r="H76" s="171">
        <v>0</v>
      </c>
      <c r="I76" s="171">
        <v>0</v>
      </c>
      <c r="J76" s="171">
        <v>0</v>
      </c>
      <c r="K76" s="171">
        <v>0</v>
      </c>
      <c r="L76" s="51">
        <v>0</v>
      </c>
      <c r="M76" s="3"/>
      <c r="N76" s="3"/>
    </row>
    <row r="77" spans="1:14" ht="17.25" customHeight="1" hidden="1">
      <c r="A77" s="40" t="s">
        <v>78</v>
      </c>
      <c r="B77" s="25">
        <v>2132</v>
      </c>
      <c r="C77" s="25"/>
      <c r="D77" s="171">
        <v>0</v>
      </c>
      <c r="E77" s="171"/>
      <c r="F77" s="171">
        <v>0</v>
      </c>
      <c r="G77" s="171">
        <v>0</v>
      </c>
      <c r="H77" s="171">
        <v>0</v>
      </c>
      <c r="I77" s="171">
        <v>0</v>
      </c>
      <c r="J77" s="171">
        <v>0</v>
      </c>
      <c r="K77" s="171">
        <v>0</v>
      </c>
      <c r="L77" s="56">
        <v>0</v>
      </c>
      <c r="M77" s="3"/>
      <c r="N77" s="3"/>
    </row>
    <row r="78" spans="1:14" ht="17.25" customHeight="1">
      <c r="A78" s="40" t="s">
        <v>79</v>
      </c>
      <c r="B78" s="25">
        <v>3132</v>
      </c>
      <c r="C78" s="25">
        <v>450</v>
      </c>
      <c r="D78" s="171">
        <v>0</v>
      </c>
      <c r="E78" s="171"/>
      <c r="F78" s="171">
        <v>0</v>
      </c>
      <c r="G78" s="171">
        <v>0</v>
      </c>
      <c r="H78" s="171">
        <v>0</v>
      </c>
      <c r="I78" s="171">
        <v>0</v>
      </c>
      <c r="J78" s="171">
        <v>0</v>
      </c>
      <c r="K78" s="171">
        <v>0</v>
      </c>
      <c r="L78" s="56">
        <v>0</v>
      </c>
      <c r="M78" s="3"/>
      <c r="N78" s="3"/>
    </row>
    <row r="79" spans="1:14" ht="18" customHeight="1">
      <c r="A79" s="120" t="s">
        <v>60</v>
      </c>
      <c r="B79" s="107">
        <v>3140</v>
      </c>
      <c r="C79" s="107">
        <v>460</v>
      </c>
      <c r="D79" s="132">
        <f>D80+D82+D88</f>
        <v>0</v>
      </c>
      <c r="E79" s="132">
        <f aca="true" t="shared" si="19" ref="E79:K79">E80+E82+E88</f>
        <v>0</v>
      </c>
      <c r="F79" s="132">
        <f t="shared" si="19"/>
        <v>0</v>
      </c>
      <c r="G79" s="132">
        <f t="shared" si="19"/>
        <v>0</v>
      </c>
      <c r="H79" s="132">
        <f t="shared" si="19"/>
        <v>0</v>
      </c>
      <c r="I79" s="132">
        <f t="shared" si="19"/>
        <v>0</v>
      </c>
      <c r="J79" s="132">
        <f t="shared" si="19"/>
        <v>0</v>
      </c>
      <c r="K79" s="132">
        <f t="shared" si="19"/>
        <v>0</v>
      </c>
      <c r="L79" s="60" t="s">
        <v>46</v>
      </c>
      <c r="M79" s="3"/>
      <c r="N79" s="3"/>
    </row>
    <row r="80" spans="1:14" ht="15.75" customHeight="1">
      <c r="A80" s="40" t="s">
        <v>130</v>
      </c>
      <c r="B80" s="25">
        <v>3141</v>
      </c>
      <c r="C80" s="25">
        <v>470</v>
      </c>
      <c r="D80" s="171">
        <v>0</v>
      </c>
      <c r="E80" s="171">
        <v>0</v>
      </c>
      <c r="F80" s="171">
        <v>0</v>
      </c>
      <c r="G80" s="171">
        <v>0</v>
      </c>
      <c r="H80" s="171">
        <v>0</v>
      </c>
      <c r="I80" s="171">
        <v>0</v>
      </c>
      <c r="J80" s="171">
        <v>0</v>
      </c>
      <c r="K80" s="171">
        <v>0</v>
      </c>
      <c r="L80" s="34"/>
      <c r="M80" s="3"/>
      <c r="N80" s="3"/>
    </row>
    <row r="81" spans="1:12" ht="15.75" customHeight="1" hidden="1" thickTop="1">
      <c r="A81" s="38" t="s">
        <v>61</v>
      </c>
      <c r="B81" s="25">
        <v>2142</v>
      </c>
      <c r="C81" s="25"/>
      <c r="D81" s="171"/>
      <c r="E81" s="171"/>
      <c r="F81" s="171"/>
      <c r="G81" s="171"/>
      <c r="H81" s="171"/>
      <c r="I81" s="171"/>
      <c r="J81" s="171"/>
      <c r="K81" s="171"/>
      <c r="L81" s="50">
        <v>11</v>
      </c>
    </row>
    <row r="82" spans="1:12" ht="15.75" customHeight="1">
      <c r="A82" s="38" t="s">
        <v>131</v>
      </c>
      <c r="B82" s="25">
        <v>3142</v>
      </c>
      <c r="C82" s="25">
        <v>480</v>
      </c>
      <c r="D82" s="171">
        <v>0</v>
      </c>
      <c r="E82" s="171">
        <v>0</v>
      </c>
      <c r="F82" s="171">
        <v>0</v>
      </c>
      <c r="G82" s="171">
        <v>0</v>
      </c>
      <c r="H82" s="171">
        <v>0</v>
      </c>
      <c r="I82" s="171">
        <v>0</v>
      </c>
      <c r="J82" s="171">
        <v>0</v>
      </c>
      <c r="K82" s="171">
        <v>0</v>
      </c>
      <c r="L82" s="51">
        <v>0</v>
      </c>
    </row>
    <row r="83" spans="1:12" ht="15.75" customHeight="1" hidden="1">
      <c r="A83" s="38"/>
      <c r="B83" s="85"/>
      <c r="C83" s="85"/>
      <c r="D83" s="171"/>
      <c r="E83" s="171"/>
      <c r="F83" s="171"/>
      <c r="G83" s="171"/>
      <c r="H83" s="171"/>
      <c r="I83" s="171"/>
      <c r="J83" s="171" t="s">
        <v>42</v>
      </c>
      <c r="K83" s="171"/>
      <c r="L83" s="51">
        <v>0</v>
      </c>
    </row>
    <row r="84" spans="1:14" ht="13.5" customHeight="1" hidden="1">
      <c r="A84" s="38"/>
      <c r="B84" s="85"/>
      <c r="C84" s="85"/>
      <c r="D84" s="171"/>
      <c r="E84" s="171"/>
      <c r="F84" s="171"/>
      <c r="G84" s="171"/>
      <c r="H84" s="171"/>
      <c r="I84" s="171"/>
      <c r="J84" s="171"/>
      <c r="K84" s="171"/>
      <c r="L84" s="51">
        <v>0</v>
      </c>
      <c r="M84" s="6"/>
      <c r="N84" s="6"/>
    </row>
    <row r="85" spans="1:14" ht="19.5" customHeight="1" hidden="1">
      <c r="A85" s="38"/>
      <c r="B85" s="85"/>
      <c r="C85" s="85"/>
      <c r="D85" s="171">
        <v>0</v>
      </c>
      <c r="E85" s="171"/>
      <c r="F85" s="171">
        <v>0</v>
      </c>
      <c r="G85" s="171">
        <v>0</v>
      </c>
      <c r="H85" s="171">
        <v>0</v>
      </c>
      <c r="I85" s="171">
        <v>0</v>
      </c>
      <c r="J85" s="171">
        <v>0</v>
      </c>
      <c r="K85" s="171">
        <v>0</v>
      </c>
      <c r="L85" s="51">
        <v>0</v>
      </c>
      <c r="M85" s="3"/>
      <c r="N85" s="3"/>
    </row>
    <row r="86" spans="1:14" ht="18" customHeight="1" hidden="1">
      <c r="A86" s="38"/>
      <c r="B86" s="85"/>
      <c r="C86" s="85"/>
      <c r="D86" s="131">
        <v>0</v>
      </c>
      <c r="E86" s="131"/>
      <c r="F86" s="131">
        <v>0</v>
      </c>
      <c r="G86" s="131">
        <v>0</v>
      </c>
      <c r="H86" s="131">
        <v>0</v>
      </c>
      <c r="I86" s="131">
        <v>0</v>
      </c>
      <c r="J86" s="131">
        <v>0</v>
      </c>
      <c r="K86" s="131">
        <v>0</v>
      </c>
      <c r="L86" s="49">
        <v>0</v>
      </c>
      <c r="M86" s="3"/>
      <c r="N86" s="3"/>
    </row>
    <row r="87" spans="1:14" ht="14.25" customHeight="1" hidden="1">
      <c r="A87" s="33">
        <v>1</v>
      </c>
      <c r="B87" s="25">
        <v>2</v>
      </c>
      <c r="C87" s="25"/>
      <c r="D87" s="131">
        <v>0</v>
      </c>
      <c r="E87" s="131"/>
      <c r="F87" s="131">
        <v>0</v>
      </c>
      <c r="G87" s="131">
        <v>0</v>
      </c>
      <c r="H87" s="131">
        <v>0</v>
      </c>
      <c r="I87" s="131">
        <v>0</v>
      </c>
      <c r="J87" s="131">
        <v>0</v>
      </c>
      <c r="K87" s="131">
        <v>0</v>
      </c>
      <c r="L87" s="49">
        <v>0</v>
      </c>
      <c r="M87" s="3"/>
      <c r="N87" s="3"/>
    </row>
    <row r="88" spans="1:14" ht="15" customHeight="1">
      <c r="A88" s="40" t="s">
        <v>62</v>
      </c>
      <c r="B88" s="25">
        <v>3143</v>
      </c>
      <c r="C88" s="25">
        <v>490</v>
      </c>
      <c r="D88" s="131">
        <v>0</v>
      </c>
      <c r="E88" s="131"/>
      <c r="F88" s="131">
        <v>0</v>
      </c>
      <c r="G88" s="131">
        <v>0</v>
      </c>
      <c r="H88" s="131">
        <v>0</v>
      </c>
      <c r="I88" s="131">
        <v>0</v>
      </c>
      <c r="J88" s="131">
        <v>0</v>
      </c>
      <c r="K88" s="131">
        <v>0</v>
      </c>
      <c r="L88" s="61">
        <f>SUM(L89,L106)</f>
        <v>0</v>
      </c>
      <c r="M88" s="3"/>
      <c r="N88" s="3"/>
    </row>
    <row r="89" spans="1:14" ht="15">
      <c r="A89" s="120" t="s">
        <v>44</v>
      </c>
      <c r="B89" s="107">
        <v>3150</v>
      </c>
      <c r="C89" s="107">
        <v>500</v>
      </c>
      <c r="D89" s="132">
        <v>0</v>
      </c>
      <c r="E89" s="132"/>
      <c r="F89" s="132">
        <v>0</v>
      </c>
      <c r="G89" s="132">
        <v>0</v>
      </c>
      <c r="H89" s="132">
        <v>0</v>
      </c>
      <c r="I89" s="132">
        <v>0</v>
      </c>
      <c r="J89" s="132">
        <v>0</v>
      </c>
      <c r="K89" s="132">
        <v>0</v>
      </c>
      <c r="L89" s="61">
        <f>SUM(L90,L97)</f>
        <v>0</v>
      </c>
      <c r="M89" s="3"/>
      <c r="N89" s="3"/>
    </row>
    <row r="90" spans="1:14" s="1" customFormat="1" ht="15">
      <c r="A90" s="120" t="s">
        <v>63</v>
      </c>
      <c r="B90" s="107">
        <v>3160</v>
      </c>
      <c r="C90" s="107">
        <v>510</v>
      </c>
      <c r="D90" s="132">
        <v>0</v>
      </c>
      <c r="E90" s="132"/>
      <c r="F90" s="132">
        <v>0</v>
      </c>
      <c r="G90" s="132">
        <v>0</v>
      </c>
      <c r="H90" s="132">
        <v>0</v>
      </c>
      <c r="I90" s="132">
        <v>0</v>
      </c>
      <c r="J90" s="132">
        <v>0</v>
      </c>
      <c r="K90" s="132">
        <v>0</v>
      </c>
      <c r="L90" s="62">
        <f>SUM(L91:L96)</f>
        <v>0</v>
      </c>
      <c r="M90" s="12"/>
      <c r="N90" s="12"/>
    </row>
    <row r="91" spans="1:14" s="1" customFormat="1" ht="15.75">
      <c r="A91" s="121" t="s">
        <v>28</v>
      </c>
      <c r="B91" s="105">
        <v>3200</v>
      </c>
      <c r="C91" s="105">
        <v>520</v>
      </c>
      <c r="D91" s="131">
        <f>D92+D93+D94+D95</f>
        <v>0</v>
      </c>
      <c r="E91" s="131">
        <f aca="true" t="shared" si="20" ref="E91:K91">E92+E93+E94+E95</f>
        <v>0</v>
      </c>
      <c r="F91" s="131">
        <f t="shared" si="20"/>
        <v>0</v>
      </c>
      <c r="G91" s="131">
        <f t="shared" si="20"/>
        <v>0</v>
      </c>
      <c r="H91" s="131">
        <f t="shared" si="20"/>
        <v>0</v>
      </c>
      <c r="I91" s="131">
        <f t="shared" si="20"/>
        <v>0</v>
      </c>
      <c r="J91" s="131">
        <f t="shared" si="20"/>
        <v>0</v>
      </c>
      <c r="K91" s="131">
        <f t="shared" si="20"/>
        <v>0</v>
      </c>
      <c r="L91" s="58">
        <f>SUM(L94,L109)</f>
        <v>0</v>
      </c>
      <c r="M91" s="12"/>
      <c r="N91" s="12"/>
    </row>
    <row r="92" spans="1:14" s="1" customFormat="1" ht="30.75" customHeight="1">
      <c r="A92" s="120" t="s">
        <v>64</v>
      </c>
      <c r="B92" s="107">
        <v>3210</v>
      </c>
      <c r="C92" s="107">
        <v>530</v>
      </c>
      <c r="D92" s="132">
        <f aca="true" t="shared" si="21" ref="D92:K92">SUM(D96,D110)</f>
        <v>0</v>
      </c>
      <c r="E92" s="132">
        <f t="shared" si="21"/>
        <v>0</v>
      </c>
      <c r="F92" s="132">
        <f t="shared" si="21"/>
        <v>0</v>
      </c>
      <c r="G92" s="132">
        <f t="shared" si="21"/>
        <v>0</v>
      </c>
      <c r="H92" s="132">
        <f t="shared" si="21"/>
        <v>0</v>
      </c>
      <c r="I92" s="132">
        <f t="shared" si="21"/>
        <v>0</v>
      </c>
      <c r="J92" s="132">
        <f t="shared" si="21"/>
        <v>0</v>
      </c>
      <c r="K92" s="132">
        <f t="shared" si="21"/>
        <v>0</v>
      </c>
      <c r="L92" s="58"/>
      <c r="M92" s="12"/>
      <c r="N92" s="12"/>
    </row>
    <row r="93" spans="1:14" s="1" customFormat="1" ht="30" customHeight="1">
      <c r="A93" s="122" t="s">
        <v>43</v>
      </c>
      <c r="B93" s="107">
        <v>3220</v>
      </c>
      <c r="C93" s="107">
        <v>540</v>
      </c>
      <c r="D93" s="132">
        <f aca="true" t="shared" si="22" ref="D93:K93">SUM(D97,D111)</f>
        <v>0</v>
      </c>
      <c r="E93" s="132">
        <f t="shared" si="22"/>
        <v>0</v>
      </c>
      <c r="F93" s="132">
        <f t="shared" si="22"/>
        <v>0</v>
      </c>
      <c r="G93" s="132">
        <f t="shared" si="22"/>
        <v>0</v>
      </c>
      <c r="H93" s="132">
        <f t="shared" si="22"/>
        <v>0</v>
      </c>
      <c r="I93" s="132">
        <f t="shared" si="22"/>
        <v>0</v>
      </c>
      <c r="J93" s="132">
        <f t="shared" si="22"/>
        <v>0</v>
      </c>
      <c r="K93" s="132">
        <f t="shared" si="22"/>
        <v>0</v>
      </c>
      <c r="L93" s="58"/>
      <c r="M93" s="12"/>
      <c r="N93" s="12"/>
    </row>
    <row r="94" spans="1:14" s="14" customFormat="1" ht="28.5">
      <c r="A94" s="122" t="s">
        <v>132</v>
      </c>
      <c r="B94" s="107">
        <v>3230</v>
      </c>
      <c r="C94" s="107">
        <v>550</v>
      </c>
      <c r="D94" s="207">
        <f aca="true" t="shared" si="23" ref="D94:L95">SUM(D96,D105)</f>
        <v>0</v>
      </c>
      <c r="E94" s="207">
        <f t="shared" si="23"/>
        <v>0</v>
      </c>
      <c r="F94" s="207">
        <f t="shared" si="23"/>
        <v>0</v>
      </c>
      <c r="G94" s="207">
        <f t="shared" si="23"/>
        <v>0</v>
      </c>
      <c r="H94" s="207">
        <f t="shared" si="23"/>
        <v>0</v>
      </c>
      <c r="I94" s="207">
        <f t="shared" si="23"/>
        <v>0</v>
      </c>
      <c r="J94" s="207">
        <f t="shared" si="23"/>
        <v>0</v>
      </c>
      <c r="K94" s="207">
        <f t="shared" si="23"/>
        <v>0</v>
      </c>
      <c r="L94" s="51">
        <v>0</v>
      </c>
      <c r="M94" s="13"/>
      <c r="N94" s="13"/>
    </row>
    <row r="95" spans="1:14" s="14" customFormat="1" ht="17.25" customHeight="1">
      <c r="A95" s="122" t="s">
        <v>65</v>
      </c>
      <c r="B95" s="107">
        <v>3240</v>
      </c>
      <c r="C95" s="107">
        <v>560</v>
      </c>
      <c r="D95" s="207">
        <f t="shared" si="23"/>
        <v>0</v>
      </c>
      <c r="E95" s="207">
        <f t="shared" si="23"/>
        <v>0</v>
      </c>
      <c r="F95" s="207">
        <f t="shared" si="23"/>
        <v>0</v>
      </c>
      <c r="G95" s="207">
        <f t="shared" si="23"/>
        <v>0</v>
      </c>
      <c r="H95" s="207">
        <f t="shared" si="23"/>
        <v>0</v>
      </c>
      <c r="I95" s="207">
        <f t="shared" si="23"/>
        <v>0</v>
      </c>
      <c r="J95" s="207">
        <f t="shared" si="23"/>
        <v>0</v>
      </c>
      <c r="K95" s="207">
        <f t="shared" si="23"/>
        <v>0</v>
      </c>
      <c r="L95" s="99">
        <f t="shared" si="23"/>
        <v>0</v>
      </c>
      <c r="M95" s="13"/>
      <c r="N95" s="13"/>
    </row>
    <row r="96" spans="1:14" s="10" customFormat="1" ht="15.75">
      <c r="A96" s="124" t="s">
        <v>29</v>
      </c>
      <c r="B96" s="29">
        <v>4100</v>
      </c>
      <c r="C96" s="29">
        <v>570</v>
      </c>
      <c r="D96" s="131">
        <f>D97</f>
        <v>0</v>
      </c>
      <c r="E96" s="131">
        <f aca="true" t="shared" si="24" ref="E96:K96">E97</f>
        <v>0</v>
      </c>
      <c r="F96" s="131">
        <f t="shared" si="24"/>
        <v>0</v>
      </c>
      <c r="G96" s="131">
        <f t="shared" si="24"/>
        <v>0</v>
      </c>
      <c r="H96" s="131">
        <f t="shared" si="24"/>
        <v>0</v>
      </c>
      <c r="I96" s="131">
        <f t="shared" si="24"/>
        <v>0</v>
      </c>
      <c r="J96" s="131">
        <f t="shared" si="24"/>
        <v>0</v>
      </c>
      <c r="K96" s="131">
        <f t="shared" si="24"/>
        <v>0</v>
      </c>
      <c r="L96" s="51">
        <v>0</v>
      </c>
      <c r="M96" s="9"/>
      <c r="N96" s="9"/>
    </row>
    <row r="97" spans="1:14" ht="18" customHeight="1">
      <c r="A97" s="39" t="s">
        <v>30</v>
      </c>
      <c r="B97" s="27">
        <v>4110</v>
      </c>
      <c r="C97" s="27">
        <v>580</v>
      </c>
      <c r="D97" s="132">
        <f>D98+D99+D100</f>
        <v>0</v>
      </c>
      <c r="E97" s="132">
        <f aca="true" t="shared" si="25" ref="E97:L97">E98+E99+E100</f>
        <v>0</v>
      </c>
      <c r="F97" s="132">
        <f t="shared" si="25"/>
        <v>0</v>
      </c>
      <c r="G97" s="132">
        <f t="shared" si="25"/>
        <v>0</v>
      </c>
      <c r="H97" s="132">
        <f t="shared" si="25"/>
        <v>0</v>
      </c>
      <c r="I97" s="132">
        <f t="shared" si="25"/>
        <v>0</v>
      </c>
      <c r="J97" s="132">
        <f t="shared" si="25"/>
        <v>0</v>
      </c>
      <c r="K97" s="132">
        <f t="shared" si="25"/>
        <v>0</v>
      </c>
      <c r="L97" s="171">
        <f t="shared" si="25"/>
        <v>0</v>
      </c>
      <c r="M97" s="3"/>
      <c r="N97" s="3"/>
    </row>
    <row r="98" spans="1:14" ht="30.75" customHeight="1">
      <c r="A98" s="40" t="s">
        <v>31</v>
      </c>
      <c r="B98" s="25">
        <v>4111</v>
      </c>
      <c r="C98" s="25">
        <v>590</v>
      </c>
      <c r="D98" s="171">
        <v>0</v>
      </c>
      <c r="E98" s="171"/>
      <c r="F98" s="171">
        <v>0</v>
      </c>
      <c r="G98" s="171">
        <v>0</v>
      </c>
      <c r="H98" s="171">
        <v>0</v>
      </c>
      <c r="I98" s="171">
        <v>0</v>
      </c>
      <c r="J98" s="171">
        <v>0</v>
      </c>
      <c r="K98" s="171">
        <v>0</v>
      </c>
      <c r="L98" s="51">
        <v>0</v>
      </c>
      <c r="M98" s="3"/>
      <c r="N98" s="3"/>
    </row>
    <row r="99" spans="1:14" ht="31.5" customHeight="1">
      <c r="A99" s="40" t="s">
        <v>135</v>
      </c>
      <c r="B99" s="25">
        <v>4112</v>
      </c>
      <c r="C99" s="27">
        <v>600</v>
      </c>
      <c r="D99" s="171">
        <v>0</v>
      </c>
      <c r="E99" s="171">
        <v>0</v>
      </c>
      <c r="F99" s="171">
        <v>0</v>
      </c>
      <c r="G99" s="171">
        <v>0</v>
      </c>
      <c r="H99" s="171">
        <v>0</v>
      </c>
      <c r="I99" s="171">
        <v>0</v>
      </c>
      <c r="J99" s="171">
        <v>0</v>
      </c>
      <c r="K99" s="171">
        <v>0</v>
      </c>
      <c r="L99" s="51">
        <v>0</v>
      </c>
      <c r="M99" s="3"/>
      <c r="N99" s="3"/>
    </row>
    <row r="100" spans="1:14" ht="17.25" customHeight="1">
      <c r="A100" s="40" t="s">
        <v>33</v>
      </c>
      <c r="B100" s="25">
        <v>4113</v>
      </c>
      <c r="C100" s="25">
        <v>610</v>
      </c>
      <c r="D100" s="171">
        <v>0</v>
      </c>
      <c r="E100" s="171">
        <v>0</v>
      </c>
      <c r="F100" s="171">
        <v>0</v>
      </c>
      <c r="G100" s="171">
        <v>0</v>
      </c>
      <c r="H100" s="171">
        <v>0</v>
      </c>
      <c r="I100" s="171">
        <v>0</v>
      </c>
      <c r="J100" s="171">
        <v>0</v>
      </c>
      <c r="K100" s="171">
        <v>0</v>
      </c>
      <c r="L100" s="93"/>
      <c r="M100" s="3"/>
      <c r="N100" s="3"/>
    </row>
    <row r="101" spans="1:14" ht="24.75" customHeight="1" hidden="1">
      <c r="A101" s="120" t="s">
        <v>86</v>
      </c>
      <c r="B101" s="107">
        <v>4120</v>
      </c>
      <c r="C101" s="25">
        <v>600</v>
      </c>
      <c r="D101" s="171">
        <v>0</v>
      </c>
      <c r="E101" s="171">
        <v>0</v>
      </c>
      <c r="F101" s="171">
        <v>0</v>
      </c>
      <c r="G101" s="171">
        <v>0</v>
      </c>
      <c r="H101" s="171">
        <v>0</v>
      </c>
      <c r="I101" s="171">
        <v>0</v>
      </c>
      <c r="J101" s="171">
        <v>0</v>
      </c>
      <c r="K101" s="171">
        <v>0</v>
      </c>
      <c r="L101" s="93"/>
      <c r="M101" s="3"/>
      <c r="N101" s="3"/>
    </row>
    <row r="102" spans="1:14" ht="20.25" customHeight="1" hidden="1">
      <c r="A102" s="125" t="s">
        <v>34</v>
      </c>
      <c r="B102" s="114">
        <v>4121</v>
      </c>
      <c r="C102" s="25">
        <v>610</v>
      </c>
      <c r="D102" s="171">
        <v>0</v>
      </c>
      <c r="E102" s="171">
        <v>0</v>
      </c>
      <c r="F102" s="171">
        <v>0</v>
      </c>
      <c r="G102" s="171">
        <v>0</v>
      </c>
      <c r="H102" s="171">
        <v>0</v>
      </c>
      <c r="I102" s="171">
        <v>0</v>
      </c>
      <c r="J102" s="171">
        <v>0</v>
      </c>
      <c r="K102" s="171">
        <v>0</v>
      </c>
      <c r="L102" s="93"/>
      <c r="M102" s="3"/>
      <c r="N102" s="3"/>
    </row>
    <row r="103" spans="1:14" ht="21.75" customHeight="1" hidden="1">
      <c r="A103" s="125" t="s">
        <v>87</v>
      </c>
      <c r="B103" s="114">
        <v>4122</v>
      </c>
      <c r="C103" s="107"/>
      <c r="D103" s="171">
        <v>0</v>
      </c>
      <c r="E103" s="171">
        <v>0</v>
      </c>
      <c r="F103" s="171">
        <v>0</v>
      </c>
      <c r="G103" s="171">
        <v>0</v>
      </c>
      <c r="H103" s="171">
        <v>0</v>
      </c>
      <c r="I103" s="171">
        <v>0</v>
      </c>
      <c r="J103" s="171">
        <v>0</v>
      </c>
      <c r="K103" s="171">
        <v>0</v>
      </c>
      <c r="L103" s="93"/>
      <c r="M103" s="3"/>
      <c r="N103" s="3"/>
    </row>
    <row r="104" spans="1:14" ht="17.25" customHeight="1" hidden="1">
      <c r="A104" s="125" t="s">
        <v>36</v>
      </c>
      <c r="B104" s="114">
        <v>4123</v>
      </c>
      <c r="C104" s="114"/>
      <c r="D104" s="131">
        <v>0</v>
      </c>
      <c r="E104" s="131">
        <v>0</v>
      </c>
      <c r="F104" s="131">
        <v>0</v>
      </c>
      <c r="G104" s="131">
        <v>0</v>
      </c>
      <c r="H104" s="131">
        <v>0</v>
      </c>
      <c r="I104" s="131">
        <v>0</v>
      </c>
      <c r="J104" s="131">
        <v>0</v>
      </c>
      <c r="K104" s="131">
        <v>0</v>
      </c>
      <c r="L104" s="93"/>
      <c r="M104" s="3"/>
      <c r="N104" s="3"/>
    </row>
    <row r="105" spans="1:14" s="10" customFormat="1" ht="18" customHeight="1" thickBot="1">
      <c r="A105" s="124" t="s">
        <v>37</v>
      </c>
      <c r="B105" s="105">
        <v>4200</v>
      </c>
      <c r="C105" s="105">
        <v>620</v>
      </c>
      <c r="D105" s="131">
        <f>D106</f>
        <v>0</v>
      </c>
      <c r="E105" s="131">
        <f aca="true" t="shared" si="26" ref="E105:K105">E106</f>
        <v>0</v>
      </c>
      <c r="F105" s="131">
        <f t="shared" si="26"/>
        <v>0</v>
      </c>
      <c r="G105" s="131">
        <f t="shared" si="26"/>
        <v>0</v>
      </c>
      <c r="H105" s="131">
        <f t="shared" si="26"/>
        <v>0</v>
      </c>
      <c r="I105" s="131">
        <f t="shared" si="26"/>
        <v>0</v>
      </c>
      <c r="J105" s="131">
        <f t="shared" si="26"/>
        <v>0</v>
      </c>
      <c r="K105" s="131">
        <f t="shared" si="26"/>
        <v>0</v>
      </c>
      <c r="L105" s="64">
        <v>0</v>
      </c>
      <c r="M105" s="9"/>
      <c r="N105" s="9"/>
    </row>
    <row r="106" spans="1:14" ht="15.75" customHeight="1">
      <c r="A106" s="86" t="s">
        <v>38</v>
      </c>
      <c r="B106" s="27">
        <v>4210</v>
      </c>
      <c r="C106" s="27">
        <v>630</v>
      </c>
      <c r="D106" s="132">
        <v>0</v>
      </c>
      <c r="E106" s="132"/>
      <c r="F106" s="132">
        <v>0</v>
      </c>
      <c r="G106" s="132">
        <v>0</v>
      </c>
      <c r="H106" s="132">
        <v>0</v>
      </c>
      <c r="I106" s="132">
        <v>0</v>
      </c>
      <c r="J106" s="132">
        <v>0</v>
      </c>
      <c r="K106" s="132">
        <v>0</v>
      </c>
      <c r="L106" s="7"/>
      <c r="M106" s="3"/>
      <c r="N106" s="3"/>
    </row>
    <row r="107" spans="1:14" ht="15.75" customHeight="1" hidden="1">
      <c r="A107" s="126" t="s">
        <v>39</v>
      </c>
      <c r="B107" s="27">
        <v>4220</v>
      </c>
      <c r="C107" s="114"/>
      <c r="D107" s="171">
        <f aca="true" t="shared" si="27" ref="D107:D114">SUM(D108:D110)</f>
        <v>0</v>
      </c>
      <c r="E107" s="171"/>
      <c r="F107" s="171"/>
      <c r="G107" s="171"/>
      <c r="H107" s="171"/>
      <c r="I107" s="171"/>
      <c r="J107" s="171"/>
      <c r="K107" s="171"/>
      <c r="L107" s="7"/>
      <c r="M107" s="3"/>
      <c r="N107" s="3"/>
    </row>
    <row r="108" spans="1:14" ht="15" customHeight="1" hidden="1">
      <c r="A108" s="181"/>
      <c r="B108" s="114"/>
      <c r="C108" s="186"/>
      <c r="D108" s="171">
        <f t="shared" si="27"/>
        <v>0</v>
      </c>
      <c r="E108" s="171"/>
      <c r="F108" s="171"/>
      <c r="G108" s="171"/>
      <c r="H108" s="171"/>
      <c r="I108" s="171"/>
      <c r="J108" s="171"/>
      <c r="K108" s="171"/>
      <c r="L108" s="7"/>
      <c r="M108" s="3"/>
      <c r="N108" s="3"/>
    </row>
    <row r="109" spans="1:14" s="1" customFormat="1" ht="13.5" customHeight="1" hidden="1">
      <c r="A109" s="37"/>
      <c r="B109" s="82"/>
      <c r="C109" s="27"/>
      <c r="D109" s="171">
        <f t="shared" si="27"/>
        <v>0</v>
      </c>
      <c r="E109" s="171">
        <f aca="true" t="shared" si="28" ref="E109:K109">SUM(E110:E111)</f>
        <v>0</v>
      </c>
      <c r="F109" s="171">
        <f t="shared" si="28"/>
        <v>0</v>
      </c>
      <c r="G109" s="171">
        <f t="shared" si="28"/>
        <v>0</v>
      </c>
      <c r="H109" s="171">
        <f t="shared" si="28"/>
        <v>0</v>
      </c>
      <c r="I109" s="171">
        <f t="shared" si="28"/>
        <v>0</v>
      </c>
      <c r="J109" s="171">
        <f t="shared" si="28"/>
        <v>0</v>
      </c>
      <c r="K109" s="171">
        <f t="shared" si="28"/>
        <v>0</v>
      </c>
      <c r="L109" s="11"/>
      <c r="M109" s="12"/>
      <c r="N109" s="12"/>
    </row>
    <row r="110" spans="1:14" s="10" customFormat="1" ht="18" customHeight="1" hidden="1">
      <c r="A110" s="21"/>
      <c r="B110" s="81"/>
      <c r="C110" s="114"/>
      <c r="D110" s="171">
        <f t="shared" si="27"/>
        <v>0</v>
      </c>
      <c r="E110" s="171"/>
      <c r="F110" s="171"/>
      <c r="G110" s="171"/>
      <c r="H110" s="171"/>
      <c r="I110" s="171"/>
      <c r="J110" s="171"/>
      <c r="K110" s="171"/>
      <c r="L110" s="8"/>
      <c r="M110" s="9"/>
      <c r="N110" s="9"/>
    </row>
    <row r="111" spans="1:14" s="10" customFormat="1" ht="16.5" customHeight="1" hidden="1">
      <c r="A111" s="20"/>
      <c r="B111" s="81"/>
      <c r="C111" s="81"/>
      <c r="D111" s="171">
        <f t="shared" si="27"/>
        <v>0</v>
      </c>
      <c r="E111" s="171"/>
      <c r="F111" s="171"/>
      <c r="G111" s="171"/>
      <c r="H111" s="171"/>
      <c r="I111" s="171"/>
      <c r="J111" s="171"/>
      <c r="K111" s="171"/>
      <c r="L111" s="8"/>
      <c r="M111" s="9"/>
      <c r="N111" s="9"/>
    </row>
    <row r="112" spans="1:14" s="15" customFormat="1" ht="17.25" customHeight="1" hidden="1">
      <c r="A112" s="22"/>
      <c r="B112" s="16"/>
      <c r="C112" s="81"/>
      <c r="D112" s="171">
        <f t="shared" si="27"/>
        <v>0</v>
      </c>
      <c r="E112" s="171"/>
      <c r="F112" s="171"/>
      <c r="G112" s="171"/>
      <c r="H112" s="171"/>
      <c r="I112" s="171"/>
      <c r="J112" s="171"/>
      <c r="K112" s="171"/>
      <c r="L112" s="17"/>
      <c r="M112" s="18"/>
      <c r="N112" s="18"/>
    </row>
    <row r="113" spans="1:23" ht="15.75" customHeight="1" hidden="1">
      <c r="A113" s="87"/>
      <c r="B113" s="27"/>
      <c r="C113" s="81"/>
      <c r="D113" s="171">
        <f t="shared" si="27"/>
        <v>0</v>
      </c>
      <c r="E113" s="171"/>
      <c r="F113" s="171"/>
      <c r="G113" s="171">
        <v>0</v>
      </c>
      <c r="H113" s="171">
        <v>0</v>
      </c>
      <c r="I113" s="171">
        <v>0</v>
      </c>
      <c r="J113" s="171">
        <v>0</v>
      </c>
      <c r="K113" s="171">
        <v>0</v>
      </c>
      <c r="L113" s="89"/>
      <c r="M113" s="90"/>
      <c r="N113" s="91"/>
      <c r="O113" s="91"/>
      <c r="P113" s="91"/>
      <c r="Q113" s="91"/>
      <c r="R113" s="91"/>
      <c r="S113" s="91"/>
      <c r="T113" s="91"/>
      <c r="U113" s="91"/>
      <c r="V113" s="91"/>
      <c r="W113" s="91"/>
    </row>
    <row r="114" spans="1:11" ht="12" customHeight="1" hidden="1">
      <c r="A114" s="193"/>
      <c r="B114" s="127"/>
      <c r="C114" s="16"/>
      <c r="D114" s="194">
        <f t="shared" si="27"/>
        <v>0</v>
      </c>
      <c r="E114" s="194"/>
      <c r="F114" s="194"/>
      <c r="G114" s="194"/>
      <c r="H114" s="194"/>
      <c r="I114" s="194"/>
      <c r="J114" s="194"/>
      <c r="K114" s="194"/>
    </row>
    <row r="115" spans="1:11" ht="16.5" customHeight="1">
      <c r="A115" s="119" t="s">
        <v>45</v>
      </c>
      <c r="B115" s="114">
        <v>5000</v>
      </c>
      <c r="C115" s="27">
        <v>640</v>
      </c>
      <c r="D115" s="110" t="s">
        <v>84</v>
      </c>
      <c r="E115" s="110">
        <v>570768</v>
      </c>
      <c r="F115" s="221">
        <v>271500</v>
      </c>
      <c r="G115" s="110" t="s">
        <v>84</v>
      </c>
      <c r="H115" s="110" t="s">
        <v>84</v>
      </c>
      <c r="I115" s="110" t="s">
        <v>84</v>
      </c>
      <c r="J115" s="110" t="s">
        <v>84</v>
      </c>
      <c r="K115" s="110" t="s">
        <v>84</v>
      </c>
    </row>
    <row r="116" spans="1:11" ht="20.25" customHeight="1">
      <c r="A116" s="85" t="s">
        <v>81</v>
      </c>
      <c r="B116" s="25">
        <v>9000</v>
      </c>
      <c r="C116" s="27">
        <v>650</v>
      </c>
      <c r="D116" s="171">
        <v>0</v>
      </c>
      <c r="E116" s="171">
        <v>0</v>
      </c>
      <c r="F116" s="171">
        <v>0</v>
      </c>
      <c r="G116" s="171">
        <v>0</v>
      </c>
      <c r="H116" s="171">
        <v>0</v>
      </c>
      <c r="I116" s="171">
        <v>0</v>
      </c>
      <c r="J116" s="171">
        <v>0</v>
      </c>
      <c r="K116" s="171">
        <v>0</v>
      </c>
    </row>
    <row r="117" spans="1:11" ht="12.75">
      <c r="A117" s="84"/>
      <c r="B117" s="24"/>
      <c r="C117" s="24"/>
      <c r="D117" s="24"/>
      <c r="E117" s="24"/>
      <c r="F117" s="24"/>
      <c r="G117" s="24"/>
      <c r="H117" s="24"/>
      <c r="I117" s="24"/>
      <c r="J117" s="24"/>
      <c r="K117" s="24"/>
    </row>
    <row r="118" ht="12.75" customHeight="1">
      <c r="A118" s="130" t="s">
        <v>97</v>
      </c>
    </row>
    <row r="119" ht="12.75" customHeight="1">
      <c r="A119" s="130"/>
    </row>
    <row r="120" ht="12.75" customHeight="1">
      <c r="A120" s="130"/>
    </row>
    <row r="121" spans="1:9" ht="15.75">
      <c r="A121" s="30" t="s">
        <v>110</v>
      </c>
      <c r="B121" s="48"/>
      <c r="C121" s="48"/>
      <c r="D121" s="31"/>
      <c r="E121" s="31"/>
      <c r="F121" s="31"/>
      <c r="G121" s="48"/>
      <c r="H121" s="48" t="s">
        <v>82</v>
      </c>
      <c r="I121" s="48"/>
    </row>
    <row r="122" spans="1:13" ht="15">
      <c r="A122" s="31"/>
      <c r="B122" s="254" t="s">
        <v>40</v>
      </c>
      <c r="C122" s="254"/>
      <c r="D122" s="31"/>
      <c r="E122" s="31"/>
      <c r="F122" s="31"/>
      <c r="G122" s="254" t="s">
        <v>101</v>
      </c>
      <c r="H122" s="254"/>
      <c r="I122" s="254"/>
      <c r="J122" s="255"/>
      <c r="K122" s="255"/>
      <c r="L122" s="255"/>
      <c r="M122" s="255"/>
    </row>
    <row r="123" spans="1:9" ht="15">
      <c r="A123" s="31"/>
      <c r="B123" s="31"/>
      <c r="C123" s="31"/>
      <c r="D123" s="31"/>
      <c r="E123" s="31"/>
      <c r="F123" s="31"/>
      <c r="G123" s="31"/>
      <c r="H123" s="31"/>
      <c r="I123" s="31"/>
    </row>
    <row r="124" spans="1:9" ht="15.75">
      <c r="A124" s="30" t="s">
        <v>69</v>
      </c>
      <c r="B124" s="48"/>
      <c r="C124" s="48"/>
      <c r="D124" s="31"/>
      <c r="E124" s="31"/>
      <c r="F124" s="31"/>
      <c r="G124" s="48"/>
      <c r="H124" s="48" t="s">
        <v>105</v>
      </c>
      <c r="I124" s="48"/>
    </row>
    <row r="125" spans="1:13" ht="15">
      <c r="A125" s="31"/>
      <c r="B125" s="254" t="s">
        <v>40</v>
      </c>
      <c r="C125" s="254"/>
      <c r="D125" s="31"/>
      <c r="E125" s="31"/>
      <c r="F125" s="31"/>
      <c r="G125" s="254" t="s">
        <v>102</v>
      </c>
      <c r="H125" s="254"/>
      <c r="I125" s="254"/>
      <c r="J125" s="255"/>
      <c r="K125" s="255"/>
      <c r="L125" s="255"/>
      <c r="M125" s="255"/>
    </row>
    <row r="127" ht="12.75">
      <c r="A127" t="s">
        <v>194</v>
      </c>
    </row>
    <row r="129" ht="12.75">
      <c r="A129" s="223"/>
    </row>
  </sheetData>
  <sheetProtection/>
  <mergeCells count="29">
    <mergeCell ref="F17:I17"/>
    <mergeCell ref="A17:D17"/>
    <mergeCell ref="A21:A22"/>
    <mergeCell ref="B125:C125"/>
    <mergeCell ref="G125:I125"/>
    <mergeCell ref="J125:M125"/>
    <mergeCell ref="B122:C122"/>
    <mergeCell ref="G122:I122"/>
    <mergeCell ref="J122:M122"/>
    <mergeCell ref="I1:K1"/>
    <mergeCell ref="L21:L22"/>
    <mergeCell ref="A6:K6"/>
    <mergeCell ref="A12:I12"/>
    <mergeCell ref="J21:J22"/>
    <mergeCell ref="A3:D4"/>
    <mergeCell ref="A7:K7"/>
    <mergeCell ref="I21:I22"/>
    <mergeCell ref="D21:D22"/>
    <mergeCell ref="H2:L4"/>
    <mergeCell ref="A8:K8"/>
    <mergeCell ref="E21:E22"/>
    <mergeCell ref="G21:G22"/>
    <mergeCell ref="K21:K22"/>
    <mergeCell ref="B21:B22"/>
    <mergeCell ref="A15:I15"/>
    <mergeCell ref="H21:H22"/>
    <mergeCell ref="A16:I16"/>
    <mergeCell ref="C21:C22"/>
    <mergeCell ref="F21:F22"/>
  </mergeCells>
  <printOptions horizontalCentered="1"/>
  <pageMargins left="0.5905511811023623" right="0.1968503937007874" top="0.7086614173228347" bottom="0.1968503937007874" header="0.6299212598425197" footer="0.15748031496062992"/>
  <pageSetup fitToHeight="10" horizontalDpi="300" verticalDpi="300" orientation="landscape" paperSize="9" scale="62" r:id="rId1"/>
  <rowBreaks count="2" manualBreakCount="2">
    <brk id="54" max="11" man="1"/>
    <brk id="95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129"/>
  <sheetViews>
    <sheetView view="pageBreakPreview" zoomScaleSheetLayoutView="100" zoomScalePageLayoutView="0" workbookViewId="0" topLeftCell="A1">
      <selection activeCell="A127" sqref="A127"/>
    </sheetView>
  </sheetViews>
  <sheetFormatPr defaultColWidth="9.00390625" defaultRowHeight="12.75"/>
  <cols>
    <col min="1" max="1" width="55.25390625" style="0" customWidth="1"/>
    <col min="2" max="2" width="14.75390625" style="0" customWidth="1"/>
    <col min="3" max="3" width="8.75390625" style="0" customWidth="1"/>
    <col min="4" max="4" width="19.25390625" style="0" customWidth="1"/>
    <col min="5" max="5" width="13.375" style="0" hidden="1" customWidth="1"/>
    <col min="6" max="6" width="19.875" style="0" customWidth="1"/>
    <col min="7" max="7" width="11.75390625" style="0" customWidth="1"/>
    <col min="8" max="8" width="19.875" style="0" customWidth="1"/>
    <col min="9" max="9" width="20.125" style="0" customWidth="1"/>
    <col min="10" max="10" width="19.875" style="0" hidden="1" customWidth="1"/>
    <col min="11" max="11" width="18.625" style="0" customWidth="1"/>
    <col min="12" max="12" width="14.37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253" t="s">
        <v>142</v>
      </c>
      <c r="J1" s="253"/>
      <c r="K1" s="253"/>
      <c r="L1" s="1"/>
      <c r="M1" s="1"/>
    </row>
    <row r="2" spans="7:15" ht="12.75" customHeight="1">
      <c r="G2" s="5"/>
      <c r="H2" s="267" t="s">
        <v>148</v>
      </c>
      <c r="I2" s="267"/>
      <c r="J2" s="267"/>
      <c r="K2" s="267"/>
      <c r="L2" s="267"/>
      <c r="M2" s="5"/>
      <c r="N2" s="2"/>
      <c r="O2" s="2"/>
    </row>
    <row r="3" spans="1:15" ht="12.75">
      <c r="A3" s="251"/>
      <c r="B3" s="251"/>
      <c r="C3" s="251"/>
      <c r="D3" s="251"/>
      <c r="F3" s="5"/>
      <c r="G3" s="5"/>
      <c r="H3" s="267"/>
      <c r="I3" s="267"/>
      <c r="J3" s="267"/>
      <c r="K3" s="267"/>
      <c r="L3" s="267"/>
      <c r="M3" s="5"/>
      <c r="N3" s="2"/>
      <c r="O3" s="2"/>
    </row>
    <row r="4" spans="1:13" ht="30.75" customHeight="1">
      <c r="A4" s="251"/>
      <c r="B4" s="251"/>
      <c r="C4" s="251"/>
      <c r="D4" s="251"/>
      <c r="F4" s="5"/>
      <c r="G4" s="5"/>
      <c r="H4" s="267"/>
      <c r="I4" s="267"/>
      <c r="J4" s="267"/>
      <c r="K4" s="267"/>
      <c r="L4" s="267"/>
      <c r="M4" s="5"/>
    </row>
    <row r="5" spans="6:13" ht="14.25" customHeight="1">
      <c r="F5" s="5"/>
      <c r="G5" s="5"/>
      <c r="H5" s="5"/>
      <c r="I5" s="5"/>
      <c r="J5" s="5"/>
      <c r="K5" s="19"/>
      <c r="L5" s="5"/>
      <c r="M5" s="5"/>
    </row>
    <row r="6" spans="1:11" ht="15.75">
      <c r="A6" s="252" t="s">
        <v>0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</row>
    <row r="7" spans="1:11" ht="15.75">
      <c r="A7" s="256" t="s">
        <v>137</v>
      </c>
      <c r="B7" s="261"/>
      <c r="C7" s="261"/>
      <c r="D7" s="261"/>
      <c r="E7" s="261"/>
      <c r="F7" s="261"/>
      <c r="G7" s="261"/>
      <c r="H7" s="261"/>
      <c r="I7" s="261"/>
      <c r="J7" s="261"/>
      <c r="K7" s="261"/>
    </row>
    <row r="8" spans="1:11" ht="15.75">
      <c r="A8" s="247" t="s">
        <v>192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</row>
    <row r="9" spans="9:11" ht="12.75">
      <c r="I9" s="98"/>
      <c r="K9" s="6" t="s">
        <v>4</v>
      </c>
    </row>
    <row r="10" spans="1:11" ht="12.75">
      <c r="A10" s="225" t="s">
        <v>174</v>
      </c>
      <c r="B10" s="230"/>
      <c r="C10" s="230"/>
      <c r="D10" s="230"/>
      <c r="E10" s="230"/>
      <c r="F10" s="230"/>
      <c r="G10" s="230"/>
      <c r="H10" s="230"/>
      <c r="I10" t="s">
        <v>1</v>
      </c>
      <c r="K10" s="46" t="s">
        <v>67</v>
      </c>
    </row>
    <row r="11" spans="1:11" ht="12.75">
      <c r="A11" s="225" t="s">
        <v>175</v>
      </c>
      <c r="B11" s="231"/>
      <c r="C11" s="231"/>
      <c r="D11" s="231"/>
      <c r="E11" s="231"/>
      <c r="F11" s="231"/>
      <c r="G11" s="231"/>
      <c r="H11" s="231"/>
      <c r="I11" t="s">
        <v>2</v>
      </c>
      <c r="K11" s="47">
        <v>3510136600</v>
      </c>
    </row>
    <row r="12" spans="1:11" ht="12.75" customHeight="1" hidden="1">
      <c r="A12" s="241" t="s">
        <v>68</v>
      </c>
      <c r="B12" s="241"/>
      <c r="C12" s="241"/>
      <c r="D12" s="241"/>
      <c r="E12" s="241"/>
      <c r="F12" s="241"/>
      <c r="G12" s="241"/>
      <c r="H12" s="241"/>
      <c r="I12" s="241"/>
      <c r="K12" s="47"/>
    </row>
    <row r="13" spans="1:11" ht="12.75">
      <c r="A13" s="129" t="s">
        <v>161</v>
      </c>
      <c r="B13" s="129"/>
      <c r="C13" s="129"/>
      <c r="D13" s="232"/>
      <c r="E13" s="232"/>
      <c r="F13" s="232"/>
      <c r="G13" s="232"/>
      <c r="H13" s="232"/>
      <c r="I13" t="s">
        <v>91</v>
      </c>
      <c r="K13" s="47">
        <v>420</v>
      </c>
    </row>
    <row r="14" spans="1:11" ht="12.75">
      <c r="A14" s="225" t="s">
        <v>162</v>
      </c>
      <c r="B14" s="225"/>
      <c r="C14" s="225"/>
      <c r="D14" s="231"/>
      <c r="E14" s="231"/>
      <c r="F14" s="231"/>
      <c r="G14" s="231"/>
      <c r="H14" s="231"/>
      <c r="I14" s="225"/>
      <c r="K14" s="3"/>
    </row>
    <row r="15" spans="1:11" ht="12.75">
      <c r="A15" s="263" t="s">
        <v>66</v>
      </c>
      <c r="B15" s="263"/>
      <c r="C15" s="263"/>
      <c r="D15" s="263"/>
      <c r="E15" s="263"/>
      <c r="F15" s="263"/>
      <c r="G15" s="263"/>
      <c r="H15" s="263"/>
      <c r="I15" s="263"/>
      <c r="K15" s="3"/>
    </row>
    <row r="16" spans="1:11" ht="12.75">
      <c r="A16" s="263" t="s">
        <v>176</v>
      </c>
      <c r="B16" s="263"/>
      <c r="C16" s="263"/>
      <c r="D16" s="263"/>
      <c r="E16" s="263"/>
      <c r="F16" s="263"/>
      <c r="G16" s="263"/>
      <c r="H16" s="263"/>
      <c r="I16" s="263"/>
      <c r="J16" s="3"/>
      <c r="K16" s="6"/>
    </row>
    <row r="17" spans="1:13" ht="46.5" customHeight="1">
      <c r="A17" s="246" t="s">
        <v>138</v>
      </c>
      <c r="B17" s="246"/>
      <c r="C17" s="246"/>
      <c r="D17" s="246"/>
      <c r="E17" s="225"/>
      <c r="F17" s="264" t="s">
        <v>183</v>
      </c>
      <c r="G17" s="264"/>
      <c r="H17" s="264"/>
      <c r="I17" s="264"/>
      <c r="M17" s="3"/>
    </row>
    <row r="18" spans="1:13" ht="12.75">
      <c r="A18" s="4" t="s">
        <v>193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57" t="s">
        <v>5</v>
      </c>
      <c r="B21" s="244" t="s">
        <v>92</v>
      </c>
      <c r="C21" s="244" t="s">
        <v>6</v>
      </c>
      <c r="D21" s="244" t="s">
        <v>93</v>
      </c>
      <c r="E21" s="244" t="s">
        <v>7</v>
      </c>
      <c r="F21" s="244" t="s">
        <v>98</v>
      </c>
      <c r="G21" s="244" t="s">
        <v>94</v>
      </c>
      <c r="H21" s="244" t="s">
        <v>95</v>
      </c>
      <c r="I21" s="244" t="s">
        <v>106</v>
      </c>
      <c r="J21" s="244" t="s">
        <v>107</v>
      </c>
      <c r="K21" s="242" t="s">
        <v>96</v>
      </c>
      <c r="L21" s="259" t="s">
        <v>71</v>
      </c>
    </row>
    <row r="22" spans="1:12" ht="62.25" customHeight="1" thickBot="1">
      <c r="A22" s="258"/>
      <c r="B22" s="245"/>
      <c r="C22" s="245"/>
      <c r="D22" s="245"/>
      <c r="E22" s="245"/>
      <c r="F22" s="245"/>
      <c r="G22" s="245"/>
      <c r="H22" s="245"/>
      <c r="I22" s="245"/>
      <c r="J22" s="245"/>
      <c r="K22" s="243"/>
      <c r="L22" s="260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31">
        <f>D25+D67+D96+D105</f>
        <v>25313500</v>
      </c>
      <c r="E24" s="131">
        <f aca="true" t="shared" si="0" ref="E24:K24">E25+E67+E96+E105</f>
        <v>972105</v>
      </c>
      <c r="F24" s="131">
        <f>F27+F30+F44+F115</f>
        <v>25313500</v>
      </c>
      <c r="G24" s="131">
        <f t="shared" si="0"/>
        <v>0</v>
      </c>
      <c r="H24" s="131">
        <f t="shared" si="0"/>
        <v>25069467.480000004</v>
      </c>
      <c r="I24" s="131">
        <f t="shared" si="0"/>
        <v>25069467.48</v>
      </c>
      <c r="J24" s="131">
        <f t="shared" si="0"/>
        <v>0</v>
      </c>
      <c r="K24" s="237">
        <f t="shared" si="0"/>
        <v>0</v>
      </c>
      <c r="L24" s="53">
        <f>L25+L61</f>
        <v>0</v>
      </c>
      <c r="M24" s="88"/>
      <c r="N24" s="3"/>
    </row>
    <row r="25" spans="1:14" ht="30.75" customHeight="1">
      <c r="A25" s="187" t="s">
        <v>133</v>
      </c>
      <c r="B25" s="29">
        <v>2000</v>
      </c>
      <c r="C25" s="106" t="s">
        <v>47</v>
      </c>
      <c r="D25" s="131">
        <f>D26+D31+D55+D58+D62+D66</f>
        <v>25313500</v>
      </c>
      <c r="E25" s="131">
        <f aca="true" t="shared" si="1" ref="E25:K25">E26+E31+E55+E58+E62+E66</f>
        <v>972105</v>
      </c>
      <c r="F25" s="131">
        <v>0</v>
      </c>
      <c r="G25" s="131">
        <f t="shared" si="1"/>
        <v>0</v>
      </c>
      <c r="H25" s="131">
        <f t="shared" si="1"/>
        <v>25069467.480000004</v>
      </c>
      <c r="I25" s="131">
        <f t="shared" si="1"/>
        <v>25069467.48</v>
      </c>
      <c r="J25" s="131">
        <f t="shared" si="1"/>
        <v>0</v>
      </c>
      <c r="K25" s="237">
        <f t="shared" si="1"/>
        <v>0</v>
      </c>
      <c r="L25" s="53">
        <f>L26+L53</f>
        <v>0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21888600</v>
      </c>
      <c r="E26" s="131">
        <f aca="true" t="shared" si="2" ref="E26:K26">E27+E30</f>
        <v>972105</v>
      </c>
      <c r="F26" s="131">
        <v>0</v>
      </c>
      <c r="G26" s="131">
        <f t="shared" si="2"/>
        <v>0</v>
      </c>
      <c r="H26" s="131">
        <f t="shared" si="2"/>
        <v>21670450.270000003</v>
      </c>
      <c r="I26" s="131">
        <f t="shared" si="2"/>
        <v>21670450.27</v>
      </c>
      <c r="J26" s="131">
        <f t="shared" si="2"/>
        <v>0</v>
      </c>
      <c r="K26" s="131">
        <f t="shared" si="2"/>
        <v>0</v>
      </c>
      <c r="L26" s="65">
        <f>SUM(L27,L30,L31,L42,L43,L44,L52)</f>
        <v>0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17868800</v>
      </c>
      <c r="E27" s="132">
        <f aca="true" t="shared" si="3" ref="E27:K27">E28+E29</f>
        <v>0</v>
      </c>
      <c r="F27" s="132">
        <v>17868800</v>
      </c>
      <c r="G27" s="132">
        <f t="shared" si="3"/>
        <v>0</v>
      </c>
      <c r="H27" s="132">
        <f t="shared" si="3"/>
        <v>17681048.85</v>
      </c>
      <c r="I27" s="132">
        <f t="shared" si="3"/>
        <v>17681048.85</v>
      </c>
      <c r="J27" s="132">
        <f t="shared" si="3"/>
        <v>0</v>
      </c>
      <c r="K27" s="132">
        <f t="shared" si="3"/>
        <v>0</v>
      </c>
      <c r="L27" s="55">
        <v>0</v>
      </c>
      <c r="M27" s="9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34">
        <v>17868800</v>
      </c>
      <c r="E28" s="134"/>
      <c r="F28" s="134">
        <v>0</v>
      </c>
      <c r="G28" s="134">
        <v>0</v>
      </c>
      <c r="H28" s="134">
        <v>17681048.85</v>
      </c>
      <c r="I28" s="134">
        <f>'[1]II  квартал'!BF5</f>
        <v>17681048.85</v>
      </c>
      <c r="J28" s="134">
        <f>'[1]II  квартал'!BG5</f>
        <v>0</v>
      </c>
      <c r="K28" s="134">
        <f>H28-I28</f>
        <v>0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6">
        <v>4019800</v>
      </c>
      <c r="E30" s="136">
        <v>972105</v>
      </c>
      <c r="F30" s="136">
        <v>4019800</v>
      </c>
      <c r="G30" s="136">
        <v>0</v>
      </c>
      <c r="H30" s="136">
        <v>3989401.42</v>
      </c>
      <c r="I30" s="136">
        <f>'[1]II  квартал'!BF14</f>
        <v>3989401.4199999995</v>
      </c>
      <c r="J30" s="136">
        <f>'[1]II  квартал'!BG14</f>
        <v>0</v>
      </c>
      <c r="K30" s="136">
        <f>H30-I30</f>
        <v>0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D32+D33+D34+D35+D42+D43+D44+D52</f>
        <v>3424400</v>
      </c>
      <c r="E31" s="131">
        <f aca="true" t="shared" si="4" ref="E31:J31">E32+E33+E34+E35+E42+E43+E44+E52</f>
        <v>0</v>
      </c>
      <c r="F31" s="131">
        <v>0</v>
      </c>
      <c r="G31" s="131">
        <f t="shared" si="4"/>
        <v>0</v>
      </c>
      <c r="H31" s="131">
        <f>H32+H33+H34+H35+H42+H43+H44+H52</f>
        <v>3398862.28</v>
      </c>
      <c r="I31" s="131">
        <f t="shared" si="4"/>
        <v>3398862.28</v>
      </c>
      <c r="J31" s="131">
        <f t="shared" si="4"/>
        <v>0</v>
      </c>
      <c r="K31" s="237">
        <f>H31-I31</f>
        <v>0</v>
      </c>
      <c r="L31" s="55">
        <f>SUM(L32:L36,L37:L37)</f>
        <v>0</v>
      </c>
      <c r="M31" s="9"/>
      <c r="N31" s="9"/>
    </row>
    <row r="32" spans="1:14" ht="17.25" customHeight="1">
      <c r="A32" s="179" t="s">
        <v>9</v>
      </c>
      <c r="B32" s="107">
        <v>2210</v>
      </c>
      <c r="C32" s="108" t="s">
        <v>54</v>
      </c>
      <c r="D32" s="136">
        <v>286035</v>
      </c>
      <c r="E32" s="136"/>
      <c r="F32" s="136">
        <v>0</v>
      </c>
      <c r="G32" s="136">
        <v>0</v>
      </c>
      <c r="H32" s="136">
        <v>284077.28</v>
      </c>
      <c r="I32" s="136">
        <f>'[1]II  квартал'!BF25</f>
        <v>284077.28</v>
      </c>
      <c r="J32" s="136">
        <f>'[1]II  квартал'!BG25</f>
        <v>0</v>
      </c>
      <c r="K32" s="235">
        <f>H32-I32</f>
        <v>0</v>
      </c>
      <c r="L32" s="56">
        <v>0</v>
      </c>
      <c r="M32" s="3"/>
      <c r="N32" s="3"/>
    </row>
    <row r="33" spans="1:14" ht="14.25" customHeight="1">
      <c r="A33" s="112" t="s">
        <v>10</v>
      </c>
      <c r="B33" s="107">
        <v>2220</v>
      </c>
      <c r="C33" s="108" t="s">
        <v>55</v>
      </c>
      <c r="D33" s="136">
        <v>0</v>
      </c>
      <c r="E33" s="136"/>
      <c r="F33" s="136">
        <v>0</v>
      </c>
      <c r="G33" s="136">
        <v>0</v>
      </c>
      <c r="H33" s="136">
        <v>0</v>
      </c>
      <c r="I33" s="136">
        <f>'[1]II  квартал'!BF26</f>
        <v>0</v>
      </c>
      <c r="J33" s="136">
        <f>'[1]II  квартал'!BG26</f>
        <v>0</v>
      </c>
      <c r="K33" s="136">
        <f aca="true" t="shared" si="5" ref="K33:K43">H33-I33</f>
        <v>0</v>
      </c>
      <c r="L33" s="56">
        <v>0</v>
      </c>
      <c r="M33" s="3"/>
      <c r="N33" s="3"/>
    </row>
    <row r="34" spans="1:14" ht="15" customHeight="1">
      <c r="A34" s="112" t="s">
        <v>58</v>
      </c>
      <c r="B34" s="107">
        <v>2230</v>
      </c>
      <c r="C34" s="108" t="s">
        <v>56</v>
      </c>
      <c r="D34" s="136">
        <v>0</v>
      </c>
      <c r="E34" s="136"/>
      <c r="F34" s="136">
        <v>0</v>
      </c>
      <c r="G34" s="136">
        <v>0</v>
      </c>
      <c r="H34" s="136">
        <v>0</v>
      </c>
      <c r="I34" s="136">
        <f>'[1]II  квартал'!BF27</f>
        <v>0</v>
      </c>
      <c r="J34" s="136">
        <f>'[1]II  квартал'!BG27</f>
        <v>0</v>
      </c>
      <c r="K34" s="136">
        <f t="shared" si="5"/>
        <v>0</v>
      </c>
      <c r="L34" s="56">
        <v>0</v>
      </c>
      <c r="M34" s="3"/>
      <c r="N34" s="3"/>
    </row>
    <row r="35" spans="1:14" ht="14.25" customHeight="1">
      <c r="A35" s="112" t="s">
        <v>85</v>
      </c>
      <c r="B35" s="107">
        <v>2240</v>
      </c>
      <c r="C35" s="108" t="s">
        <v>57</v>
      </c>
      <c r="D35" s="136">
        <v>73465</v>
      </c>
      <c r="E35" s="136"/>
      <c r="F35" s="136">
        <v>0</v>
      </c>
      <c r="G35" s="136">
        <v>0</v>
      </c>
      <c r="H35" s="136">
        <v>72940.29</v>
      </c>
      <c r="I35" s="136">
        <f>'[1]II  квартал'!BF28</f>
        <v>72940.29</v>
      </c>
      <c r="J35" s="136">
        <f>'[1]II  квартал'!BG28</f>
        <v>0</v>
      </c>
      <c r="K35" s="136">
        <f t="shared" si="5"/>
        <v>0</v>
      </c>
      <c r="L35" s="56">
        <v>0</v>
      </c>
      <c r="M35" s="3"/>
      <c r="N35" s="3"/>
    </row>
    <row r="36" spans="1:14" ht="15" hidden="1">
      <c r="A36" s="44"/>
      <c r="B36" s="25"/>
      <c r="C36" s="26"/>
      <c r="D36" s="136">
        <v>0</v>
      </c>
      <c r="E36" s="136"/>
      <c r="F36" s="136">
        <v>0</v>
      </c>
      <c r="G36" s="136">
        <v>0</v>
      </c>
      <c r="H36" s="136">
        <v>0</v>
      </c>
      <c r="I36" s="136" t="e">
        <f>#REF!</f>
        <v>#REF!</v>
      </c>
      <c r="J36" s="136" t="e">
        <f>#REF!</f>
        <v>#REF!</v>
      </c>
      <c r="K36" s="136" t="e">
        <f t="shared" si="5"/>
        <v>#REF!</v>
      </c>
      <c r="L36" s="56">
        <v>0</v>
      </c>
      <c r="M36" s="3"/>
      <c r="N36" s="3"/>
    </row>
    <row r="37" spans="1:14" ht="14.25" customHeight="1" hidden="1">
      <c r="A37" s="41" t="s">
        <v>76</v>
      </c>
      <c r="B37" s="25">
        <v>1136</v>
      </c>
      <c r="C37" s="26"/>
      <c r="D37" s="136">
        <v>0</v>
      </c>
      <c r="E37" s="136"/>
      <c r="F37" s="136">
        <v>0</v>
      </c>
      <c r="G37" s="136">
        <v>0</v>
      </c>
      <c r="H37" s="136" t="e">
        <f>I37</f>
        <v>#REF!</v>
      </c>
      <c r="I37" s="136" t="e">
        <f>#REF!</f>
        <v>#REF!</v>
      </c>
      <c r="J37" s="136" t="e">
        <f>#REF!</f>
        <v>#REF!</v>
      </c>
      <c r="K37" s="136" t="e">
        <f t="shared" si="5"/>
        <v>#REF!</v>
      </c>
      <c r="L37" s="56">
        <v>0</v>
      </c>
      <c r="M37" s="3"/>
      <c r="N37" s="3"/>
    </row>
    <row r="38" spans="1:14" ht="28.5" hidden="1">
      <c r="A38" s="44" t="s">
        <v>11</v>
      </c>
      <c r="B38" s="25">
        <v>1137</v>
      </c>
      <c r="C38" s="25"/>
      <c r="D38" s="136">
        <v>0</v>
      </c>
      <c r="E38" s="136"/>
      <c r="F38" s="136">
        <v>0</v>
      </c>
      <c r="G38" s="136">
        <v>0</v>
      </c>
      <c r="H38" s="136">
        <v>0</v>
      </c>
      <c r="I38" s="136" t="e">
        <f>#REF!</f>
        <v>#REF!</v>
      </c>
      <c r="J38" s="136" t="e">
        <f>#REF!</f>
        <v>#REF!</v>
      </c>
      <c r="K38" s="136" t="e">
        <f t="shared" si="5"/>
        <v>#REF!</v>
      </c>
      <c r="L38" s="56">
        <v>0</v>
      </c>
      <c r="M38" s="3"/>
      <c r="N38" s="3"/>
    </row>
    <row r="39" spans="1:14" ht="15" customHeight="1" hidden="1">
      <c r="A39" s="41" t="s">
        <v>25</v>
      </c>
      <c r="B39" s="25">
        <v>1138</v>
      </c>
      <c r="C39" s="25"/>
      <c r="D39" s="136">
        <v>0</v>
      </c>
      <c r="E39" s="136"/>
      <c r="F39" s="136">
        <v>0</v>
      </c>
      <c r="G39" s="136">
        <v>0</v>
      </c>
      <c r="H39" s="136">
        <v>0</v>
      </c>
      <c r="I39" s="136" t="e">
        <f>#REF!</f>
        <v>#REF!</v>
      </c>
      <c r="J39" s="136" t="e">
        <f>#REF!</f>
        <v>#REF!</v>
      </c>
      <c r="K39" s="136" t="e">
        <f t="shared" si="5"/>
        <v>#REF!</v>
      </c>
      <c r="L39" s="56">
        <v>0</v>
      </c>
      <c r="M39" s="3"/>
      <c r="N39" s="3"/>
    </row>
    <row r="40" spans="1:14" ht="15" customHeight="1" hidden="1" thickBot="1">
      <c r="A40" s="41" t="s">
        <v>12</v>
      </c>
      <c r="B40" s="25">
        <v>1139</v>
      </c>
      <c r="C40" s="25"/>
      <c r="D40" s="136">
        <v>0</v>
      </c>
      <c r="E40" s="136"/>
      <c r="F40" s="136">
        <v>0</v>
      </c>
      <c r="G40" s="136">
        <v>0</v>
      </c>
      <c r="H40" s="136">
        <v>0</v>
      </c>
      <c r="I40" s="136" t="e">
        <f>#REF!</f>
        <v>#REF!</v>
      </c>
      <c r="J40" s="136" t="e">
        <f>#REF!</f>
        <v>#REF!</v>
      </c>
      <c r="K40" s="136" t="e">
        <f t="shared" si="5"/>
        <v>#REF!</v>
      </c>
      <c r="L40" s="51">
        <v>0</v>
      </c>
      <c r="M40" s="3"/>
      <c r="N40" s="3"/>
    </row>
    <row r="41" spans="1:14" ht="13.5" customHeight="1" hidden="1" thickTop="1">
      <c r="A41" s="35">
        <v>1</v>
      </c>
      <c r="B41" s="36">
        <v>2</v>
      </c>
      <c r="C41" s="36"/>
      <c r="D41" s="210">
        <v>4</v>
      </c>
      <c r="E41" s="210">
        <v>5</v>
      </c>
      <c r="F41" s="210">
        <v>5</v>
      </c>
      <c r="G41" s="210">
        <v>6</v>
      </c>
      <c r="H41" s="210">
        <v>7</v>
      </c>
      <c r="I41" s="210">
        <v>8</v>
      </c>
      <c r="J41" s="210">
        <v>9</v>
      </c>
      <c r="K41" s="136">
        <f t="shared" si="5"/>
        <v>-1</v>
      </c>
      <c r="L41" s="50">
        <v>10</v>
      </c>
      <c r="M41" s="3"/>
      <c r="N41" s="3"/>
    </row>
    <row r="42" spans="1:14" s="10" customFormat="1" ht="15">
      <c r="A42" s="112" t="s">
        <v>13</v>
      </c>
      <c r="B42" s="107">
        <v>2250</v>
      </c>
      <c r="C42" s="107">
        <v>130</v>
      </c>
      <c r="D42" s="136">
        <v>0</v>
      </c>
      <c r="E42" s="136"/>
      <c r="F42" s="136">
        <v>0</v>
      </c>
      <c r="G42" s="136">
        <v>0</v>
      </c>
      <c r="H42" s="136">
        <v>0</v>
      </c>
      <c r="I42" s="136">
        <f>'[1]II  квартал'!BF35</f>
        <v>0</v>
      </c>
      <c r="J42" s="136">
        <f>'[1]II  квартал'!BG35</f>
        <v>0</v>
      </c>
      <c r="K42" s="136">
        <f t="shared" si="5"/>
        <v>0</v>
      </c>
      <c r="L42" s="57">
        <v>0</v>
      </c>
      <c r="M42" s="9"/>
      <c r="N42" s="9"/>
    </row>
    <row r="43" spans="1:14" s="10" customFormat="1" ht="15">
      <c r="A43" s="43" t="s">
        <v>117</v>
      </c>
      <c r="B43" s="27">
        <v>2260</v>
      </c>
      <c r="C43" s="27">
        <v>140</v>
      </c>
      <c r="D43" s="136">
        <v>0</v>
      </c>
      <c r="E43" s="136"/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f t="shared" si="5"/>
        <v>0</v>
      </c>
      <c r="L43" s="56">
        <v>0</v>
      </c>
      <c r="M43" s="9"/>
      <c r="N43" s="9"/>
    </row>
    <row r="44" spans="1:14" s="10" customFormat="1" ht="14.25" customHeight="1">
      <c r="A44" s="42" t="s">
        <v>14</v>
      </c>
      <c r="B44" s="107">
        <v>2270</v>
      </c>
      <c r="C44" s="107">
        <v>150</v>
      </c>
      <c r="D44" s="132">
        <f>D45+D46+D47+D48+D49+D51</f>
        <v>3064900</v>
      </c>
      <c r="E44" s="132">
        <f aca="true" t="shared" si="6" ref="E44:K44">E45+E46+E47+E48+E49</f>
        <v>0</v>
      </c>
      <c r="F44" s="132">
        <v>3064900</v>
      </c>
      <c r="G44" s="132">
        <f t="shared" si="6"/>
        <v>0</v>
      </c>
      <c r="H44" s="132">
        <f>H45+H46+H47+H48+H49+H51</f>
        <v>3041844.71</v>
      </c>
      <c r="I44" s="132">
        <f>I45+I46+I47+I48+I49+I51</f>
        <v>3041844.71</v>
      </c>
      <c r="J44" s="132">
        <f t="shared" si="6"/>
        <v>0</v>
      </c>
      <c r="K44" s="132">
        <f t="shared" si="6"/>
        <v>0</v>
      </c>
      <c r="L44" s="55">
        <f>SUM(L45:L50)</f>
        <v>0</v>
      </c>
      <c r="M44" s="9"/>
      <c r="N44" s="9"/>
    </row>
    <row r="45" spans="1:14" ht="16.5" customHeight="1">
      <c r="A45" s="41" t="s">
        <v>15</v>
      </c>
      <c r="B45" s="25">
        <v>2271</v>
      </c>
      <c r="C45" s="25">
        <v>160</v>
      </c>
      <c r="D45" s="134">
        <v>2101269</v>
      </c>
      <c r="E45" s="134"/>
      <c r="F45" s="134">
        <v>0</v>
      </c>
      <c r="G45" s="134">
        <v>0</v>
      </c>
      <c r="H45" s="134">
        <v>2082487.05</v>
      </c>
      <c r="I45" s="134">
        <f>'[1]II  квартал'!BF46</f>
        <v>2082487.05</v>
      </c>
      <c r="J45" s="134">
        <f>'[1]II  квартал'!BG46</f>
        <v>0</v>
      </c>
      <c r="K45" s="134">
        <f aca="true" t="shared" si="7" ref="K45:K65">H45-I45</f>
        <v>0</v>
      </c>
      <c r="L45" s="56">
        <v>0</v>
      </c>
      <c r="M45" s="3"/>
      <c r="N45" s="3"/>
    </row>
    <row r="46" spans="1:14" ht="18" customHeight="1">
      <c r="A46" s="41" t="s">
        <v>16</v>
      </c>
      <c r="B46" s="25">
        <v>2272</v>
      </c>
      <c r="C46" s="25">
        <v>170</v>
      </c>
      <c r="D46" s="134">
        <v>135800</v>
      </c>
      <c r="E46" s="134"/>
      <c r="F46" s="134">
        <v>0</v>
      </c>
      <c r="G46" s="134">
        <v>0</v>
      </c>
      <c r="H46" s="134">
        <v>132035.47</v>
      </c>
      <c r="I46" s="134">
        <f>'[1]II  квартал'!BF47</f>
        <v>132035.47</v>
      </c>
      <c r="J46" s="134">
        <f>'[1]II  квартал'!BG47</f>
        <v>0</v>
      </c>
      <c r="K46" s="134">
        <f t="shared" si="7"/>
        <v>0</v>
      </c>
      <c r="L46" s="56">
        <v>0</v>
      </c>
      <c r="M46" s="3"/>
      <c r="N46" s="3"/>
    </row>
    <row r="47" spans="1:14" ht="15.75" customHeight="1">
      <c r="A47" s="41" t="s">
        <v>17</v>
      </c>
      <c r="B47" s="25">
        <v>2273</v>
      </c>
      <c r="C47" s="25">
        <v>180</v>
      </c>
      <c r="D47" s="134">
        <v>449300</v>
      </c>
      <c r="E47" s="134"/>
      <c r="F47" s="134">
        <v>0</v>
      </c>
      <c r="G47" s="134">
        <v>0</v>
      </c>
      <c r="H47" s="134">
        <v>448791.68</v>
      </c>
      <c r="I47" s="134">
        <f>'[1]II  квартал'!BF48</f>
        <v>448791.68000000005</v>
      </c>
      <c r="J47" s="134">
        <f>'[1]II  квартал'!BG48</f>
        <v>0</v>
      </c>
      <c r="K47" s="134">
        <f t="shared" si="7"/>
        <v>0</v>
      </c>
      <c r="L47" s="56">
        <v>0</v>
      </c>
      <c r="M47" s="3"/>
      <c r="N47" s="3"/>
    </row>
    <row r="48" spans="1:14" ht="17.25" customHeight="1">
      <c r="A48" s="41" t="s">
        <v>19</v>
      </c>
      <c r="B48" s="25">
        <v>2274</v>
      </c>
      <c r="C48" s="25">
        <v>190</v>
      </c>
      <c r="D48" s="134">
        <v>285000</v>
      </c>
      <c r="E48" s="134"/>
      <c r="F48" s="134">
        <v>0</v>
      </c>
      <c r="G48" s="134">
        <v>0</v>
      </c>
      <c r="H48" s="134">
        <v>285000</v>
      </c>
      <c r="I48" s="134">
        <f>'[1]II  квартал'!BF49</f>
        <v>285000</v>
      </c>
      <c r="J48" s="134">
        <f>'[1]II  квартал'!BG49</f>
        <v>0</v>
      </c>
      <c r="K48" s="134">
        <f t="shared" si="7"/>
        <v>0</v>
      </c>
      <c r="L48" s="56">
        <v>0</v>
      </c>
      <c r="M48" s="3"/>
      <c r="N48" s="3"/>
    </row>
    <row r="49" spans="1:14" ht="18" customHeight="1">
      <c r="A49" s="41" t="s">
        <v>18</v>
      </c>
      <c r="B49" s="25">
        <v>2275</v>
      </c>
      <c r="C49" s="25">
        <v>200</v>
      </c>
      <c r="D49" s="134">
        <v>0</v>
      </c>
      <c r="E49" s="134"/>
      <c r="F49" s="134">
        <v>0</v>
      </c>
      <c r="G49" s="134">
        <v>0</v>
      </c>
      <c r="H49" s="134">
        <v>0</v>
      </c>
      <c r="I49" s="134">
        <f>'[1]II  квартал'!BF50</f>
        <v>0</v>
      </c>
      <c r="J49" s="134">
        <f>'[1]II  квартал'!BG50</f>
        <v>0</v>
      </c>
      <c r="K49" s="134">
        <f t="shared" si="7"/>
        <v>0</v>
      </c>
      <c r="L49" s="56">
        <v>0</v>
      </c>
      <c r="M49" s="3"/>
      <c r="N49" s="3"/>
    </row>
    <row r="50" spans="1:14" ht="18.75" customHeight="1" hidden="1">
      <c r="A50" s="41" t="s">
        <v>18</v>
      </c>
      <c r="B50" s="25">
        <v>1166</v>
      </c>
      <c r="C50" s="25">
        <v>220</v>
      </c>
      <c r="D50" s="134">
        <v>0</v>
      </c>
      <c r="E50" s="134"/>
      <c r="F50" s="134">
        <v>0</v>
      </c>
      <c r="G50" s="134">
        <v>0</v>
      </c>
      <c r="H50" s="134">
        <v>0</v>
      </c>
      <c r="I50" s="134" t="e">
        <f>#REF!</f>
        <v>#REF!</v>
      </c>
      <c r="J50" s="134" t="e">
        <f>#REF!</f>
        <v>#REF!</v>
      </c>
      <c r="K50" s="134" t="e">
        <f t="shared" si="7"/>
        <v>#REF!</v>
      </c>
      <c r="L50" s="56">
        <v>0</v>
      </c>
      <c r="M50" s="3"/>
      <c r="N50" s="3"/>
    </row>
    <row r="51" spans="1:14" ht="18.75" customHeight="1">
      <c r="A51" s="41" t="s">
        <v>141</v>
      </c>
      <c r="B51" s="25">
        <v>2276</v>
      </c>
      <c r="C51" s="25">
        <v>210</v>
      </c>
      <c r="D51" s="134">
        <v>93531</v>
      </c>
      <c r="E51" s="134"/>
      <c r="F51" s="134"/>
      <c r="G51" s="134"/>
      <c r="H51" s="134">
        <v>93530.51</v>
      </c>
      <c r="I51" s="134">
        <f>'[1]II  квартал'!$BF$52</f>
        <v>93530.51</v>
      </c>
      <c r="J51" s="134"/>
      <c r="K51" s="134">
        <f t="shared" si="7"/>
        <v>0</v>
      </c>
      <c r="L51" s="56"/>
      <c r="M51" s="3"/>
      <c r="N51" s="3"/>
    </row>
    <row r="52" spans="1:14" s="10" customFormat="1" ht="27.75" customHeight="1">
      <c r="A52" s="43" t="s">
        <v>118</v>
      </c>
      <c r="B52" s="107">
        <v>2280</v>
      </c>
      <c r="C52" s="107">
        <v>220</v>
      </c>
      <c r="D52" s="136">
        <f>D53+D54</f>
        <v>0</v>
      </c>
      <c r="E52" s="136">
        <f aca="true" t="shared" si="8" ref="E52:K52">E53+E54</f>
        <v>0</v>
      </c>
      <c r="F52" s="136">
        <f t="shared" si="8"/>
        <v>0</v>
      </c>
      <c r="G52" s="136">
        <f t="shared" si="8"/>
        <v>0</v>
      </c>
      <c r="H52" s="136">
        <f t="shared" si="8"/>
        <v>0</v>
      </c>
      <c r="I52" s="136">
        <f t="shared" si="8"/>
        <v>0</v>
      </c>
      <c r="J52" s="136">
        <f t="shared" si="8"/>
        <v>0</v>
      </c>
      <c r="K52" s="136">
        <f t="shared" si="8"/>
        <v>0</v>
      </c>
      <c r="L52" s="57">
        <v>0</v>
      </c>
      <c r="M52" s="9"/>
      <c r="N52" s="9"/>
    </row>
    <row r="53" spans="1:14" s="24" customFormat="1" ht="28.5">
      <c r="A53" s="44" t="s">
        <v>59</v>
      </c>
      <c r="B53" s="25">
        <v>2281</v>
      </c>
      <c r="C53" s="25">
        <v>230</v>
      </c>
      <c r="D53" s="134">
        <v>0</v>
      </c>
      <c r="E53" s="134"/>
      <c r="F53" s="134">
        <v>0</v>
      </c>
      <c r="G53" s="134">
        <v>0</v>
      </c>
      <c r="H53" s="134">
        <v>0</v>
      </c>
      <c r="I53" s="134">
        <v>0</v>
      </c>
      <c r="J53" s="134">
        <v>0</v>
      </c>
      <c r="K53" s="134">
        <f t="shared" si="7"/>
        <v>0</v>
      </c>
      <c r="L53" s="56">
        <f>L56</f>
        <v>0</v>
      </c>
      <c r="M53" s="23"/>
      <c r="N53" s="23"/>
    </row>
    <row r="54" spans="1:14" s="24" customFormat="1" ht="32.25" customHeight="1">
      <c r="A54" s="44" t="s">
        <v>100</v>
      </c>
      <c r="B54" s="25">
        <v>2282</v>
      </c>
      <c r="C54" s="25">
        <v>240</v>
      </c>
      <c r="D54" s="134">
        <v>0</v>
      </c>
      <c r="E54" s="134"/>
      <c r="F54" s="134">
        <v>0</v>
      </c>
      <c r="G54" s="134">
        <v>0</v>
      </c>
      <c r="H54" s="134">
        <v>0</v>
      </c>
      <c r="I54" s="134">
        <f>'[1]II  квартал'!BF55</f>
        <v>0</v>
      </c>
      <c r="J54" s="134">
        <f>'[1]II  квартал'!BG55</f>
        <v>0</v>
      </c>
      <c r="K54" s="134">
        <f t="shared" si="7"/>
        <v>0</v>
      </c>
      <c r="L54" s="56">
        <v>0</v>
      </c>
      <c r="M54" s="23"/>
      <c r="N54" s="23"/>
    </row>
    <row r="55" spans="1:14" ht="15.75" customHeight="1">
      <c r="A55" s="115" t="s">
        <v>119</v>
      </c>
      <c r="B55" s="105">
        <v>2400</v>
      </c>
      <c r="C55" s="105">
        <v>250</v>
      </c>
      <c r="D55" s="141">
        <f>D56+D57</f>
        <v>0</v>
      </c>
      <c r="E55" s="141">
        <f aca="true" t="shared" si="9" ref="E55:K55">E56+E57</f>
        <v>0</v>
      </c>
      <c r="F55" s="141">
        <f t="shared" si="9"/>
        <v>0</v>
      </c>
      <c r="G55" s="141">
        <f t="shared" si="9"/>
        <v>0</v>
      </c>
      <c r="H55" s="141">
        <f t="shared" si="9"/>
        <v>0</v>
      </c>
      <c r="I55" s="141">
        <f t="shared" si="9"/>
        <v>0</v>
      </c>
      <c r="J55" s="141">
        <f t="shared" si="9"/>
        <v>0</v>
      </c>
      <c r="K55" s="141">
        <f t="shared" si="9"/>
        <v>0</v>
      </c>
      <c r="L55" s="56">
        <v>0</v>
      </c>
      <c r="M55" s="3"/>
      <c r="N55" s="3"/>
    </row>
    <row r="56" spans="1:14" s="10" customFormat="1" ht="15" customHeight="1">
      <c r="A56" s="116" t="s">
        <v>120</v>
      </c>
      <c r="B56" s="107">
        <v>2410</v>
      </c>
      <c r="C56" s="107">
        <v>260</v>
      </c>
      <c r="D56" s="140">
        <f>D59</f>
        <v>0</v>
      </c>
      <c r="E56" s="140">
        <f>E59</f>
        <v>0</v>
      </c>
      <c r="F56" s="140">
        <v>0</v>
      </c>
      <c r="G56" s="140">
        <f>G59</f>
        <v>0</v>
      </c>
      <c r="H56" s="140">
        <f>H59</f>
        <v>0</v>
      </c>
      <c r="I56" s="140">
        <v>0</v>
      </c>
      <c r="J56" s="140">
        <v>0</v>
      </c>
      <c r="K56" s="134">
        <f t="shared" si="7"/>
        <v>0</v>
      </c>
      <c r="L56" s="55">
        <f>SUM(L57:L59)</f>
        <v>0</v>
      </c>
      <c r="M56" s="9"/>
      <c r="N56" s="9"/>
    </row>
    <row r="57" spans="1:14" s="10" customFormat="1" ht="15">
      <c r="A57" s="116" t="s">
        <v>121</v>
      </c>
      <c r="B57" s="107">
        <v>2420</v>
      </c>
      <c r="C57" s="107">
        <v>270</v>
      </c>
      <c r="D57" s="136">
        <v>0</v>
      </c>
      <c r="E57" s="136"/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f t="shared" si="7"/>
        <v>0</v>
      </c>
      <c r="L57" s="56">
        <v>0</v>
      </c>
      <c r="M57" s="9"/>
      <c r="N57" s="9"/>
    </row>
    <row r="58" spans="1:14" s="10" customFormat="1" ht="15.75">
      <c r="A58" s="115" t="s">
        <v>122</v>
      </c>
      <c r="B58" s="105">
        <v>2600</v>
      </c>
      <c r="C58" s="105">
        <v>280</v>
      </c>
      <c r="D58" s="141">
        <f>D59+D60+D61</f>
        <v>0</v>
      </c>
      <c r="E58" s="141">
        <f aca="true" t="shared" si="10" ref="E58:K58">E59+E60+E61</f>
        <v>0</v>
      </c>
      <c r="F58" s="141">
        <f t="shared" si="10"/>
        <v>0</v>
      </c>
      <c r="G58" s="141">
        <f t="shared" si="10"/>
        <v>0</v>
      </c>
      <c r="H58" s="141">
        <f t="shared" si="10"/>
        <v>0</v>
      </c>
      <c r="I58" s="141">
        <f t="shared" si="10"/>
        <v>0</v>
      </c>
      <c r="J58" s="141">
        <f t="shared" si="10"/>
        <v>0</v>
      </c>
      <c r="K58" s="141">
        <f t="shared" si="10"/>
        <v>0</v>
      </c>
      <c r="L58" s="56">
        <v>0</v>
      </c>
      <c r="M58" s="9"/>
      <c r="N58" s="9"/>
    </row>
    <row r="59" spans="1:14" s="10" customFormat="1" ht="30.75" customHeight="1">
      <c r="A59" s="116" t="s">
        <v>134</v>
      </c>
      <c r="B59" s="107">
        <v>2610</v>
      </c>
      <c r="C59" s="107">
        <v>290</v>
      </c>
      <c r="D59" s="132">
        <f aca="true" t="shared" si="11" ref="D59:L59">SUM(D60:D62)</f>
        <v>0</v>
      </c>
      <c r="E59" s="132">
        <f t="shared" si="11"/>
        <v>0</v>
      </c>
      <c r="F59" s="132">
        <v>0</v>
      </c>
      <c r="G59" s="132">
        <f t="shared" si="11"/>
        <v>0</v>
      </c>
      <c r="H59" s="132">
        <f t="shared" si="11"/>
        <v>0</v>
      </c>
      <c r="I59" s="132">
        <v>0</v>
      </c>
      <c r="J59" s="132">
        <v>0</v>
      </c>
      <c r="K59" s="134">
        <f t="shared" si="7"/>
        <v>0</v>
      </c>
      <c r="L59" s="55">
        <f t="shared" si="11"/>
        <v>0</v>
      </c>
      <c r="M59" s="9"/>
      <c r="N59" s="9"/>
    </row>
    <row r="60" spans="1:14" ht="29.25" customHeight="1">
      <c r="A60" s="116" t="s">
        <v>26</v>
      </c>
      <c r="B60" s="107">
        <v>2620</v>
      </c>
      <c r="C60" s="107">
        <v>300</v>
      </c>
      <c r="D60" s="134">
        <v>0</v>
      </c>
      <c r="E60" s="134"/>
      <c r="F60" s="134">
        <v>0</v>
      </c>
      <c r="G60" s="134">
        <v>0</v>
      </c>
      <c r="H60" s="134">
        <v>0</v>
      </c>
      <c r="I60" s="134">
        <v>0</v>
      </c>
      <c r="J60" s="134">
        <v>0</v>
      </c>
      <c r="K60" s="134">
        <f t="shared" si="7"/>
        <v>0</v>
      </c>
      <c r="L60" s="56">
        <v>0</v>
      </c>
      <c r="M60" s="3"/>
      <c r="N60" s="3"/>
    </row>
    <row r="61" spans="1:14" ht="28.5" customHeight="1">
      <c r="A61" s="116" t="s">
        <v>123</v>
      </c>
      <c r="B61" s="107">
        <v>2630</v>
      </c>
      <c r="C61" s="107">
        <v>310</v>
      </c>
      <c r="D61" s="134">
        <v>0</v>
      </c>
      <c r="E61" s="134"/>
      <c r="F61" s="134">
        <v>0</v>
      </c>
      <c r="G61" s="134">
        <v>0</v>
      </c>
      <c r="H61" s="134">
        <v>0</v>
      </c>
      <c r="I61" s="134">
        <v>0</v>
      </c>
      <c r="J61" s="134">
        <v>0</v>
      </c>
      <c r="K61" s="134">
        <f t="shared" si="7"/>
        <v>0</v>
      </c>
      <c r="L61" s="61">
        <v>0</v>
      </c>
      <c r="M61" s="3"/>
      <c r="N61" s="3"/>
    </row>
    <row r="62" spans="1:14" ht="19.5" customHeight="1">
      <c r="A62" s="109" t="s">
        <v>124</v>
      </c>
      <c r="B62" s="105">
        <v>2700</v>
      </c>
      <c r="C62" s="105">
        <v>320</v>
      </c>
      <c r="D62" s="141">
        <f>D63+D64+D65</f>
        <v>0</v>
      </c>
      <c r="E62" s="141">
        <f aca="true" t="shared" si="12" ref="E62:K62">E63+E64+E65</f>
        <v>0</v>
      </c>
      <c r="F62" s="141">
        <f t="shared" si="12"/>
        <v>0</v>
      </c>
      <c r="G62" s="141">
        <f t="shared" si="12"/>
        <v>0</v>
      </c>
      <c r="H62" s="141">
        <f t="shared" si="12"/>
        <v>0</v>
      </c>
      <c r="I62" s="141">
        <f t="shared" si="12"/>
        <v>0</v>
      </c>
      <c r="J62" s="141">
        <f t="shared" si="12"/>
        <v>0</v>
      </c>
      <c r="K62" s="141">
        <f t="shared" si="12"/>
        <v>0</v>
      </c>
      <c r="L62" s="61">
        <v>0</v>
      </c>
      <c r="M62" s="3"/>
      <c r="N62" s="3"/>
    </row>
    <row r="63" spans="1:14" s="10" customFormat="1" ht="17.25" customHeight="1">
      <c r="A63" s="112" t="s">
        <v>20</v>
      </c>
      <c r="B63" s="107">
        <v>2710</v>
      </c>
      <c r="C63" s="107">
        <v>330</v>
      </c>
      <c r="D63" s="136">
        <v>0</v>
      </c>
      <c r="E63" s="136"/>
      <c r="F63" s="136">
        <v>0</v>
      </c>
      <c r="G63" s="136">
        <v>0</v>
      </c>
      <c r="H63" s="136">
        <v>0</v>
      </c>
      <c r="I63" s="136">
        <v>0</v>
      </c>
      <c r="J63" s="136">
        <v>0</v>
      </c>
      <c r="K63" s="136">
        <f t="shared" si="7"/>
        <v>0</v>
      </c>
      <c r="L63" s="51">
        <v>0</v>
      </c>
      <c r="M63" s="9"/>
      <c r="N63" s="9"/>
    </row>
    <row r="64" spans="1:14" s="1" customFormat="1" ht="15" customHeight="1">
      <c r="A64" s="112" t="s">
        <v>41</v>
      </c>
      <c r="B64" s="107">
        <v>2720</v>
      </c>
      <c r="C64" s="107">
        <v>340</v>
      </c>
      <c r="D64" s="151">
        <v>0</v>
      </c>
      <c r="E64" s="151">
        <f>SUM(E65,E77,E78)</f>
        <v>0</v>
      </c>
      <c r="F64" s="151">
        <v>0</v>
      </c>
      <c r="G64" s="151">
        <f>SUM(G65,G77,G78)</f>
        <v>0</v>
      </c>
      <c r="H64" s="151">
        <v>0</v>
      </c>
      <c r="I64" s="151">
        <f>'[1]II  квартал'!BF67</f>
        <v>0</v>
      </c>
      <c r="J64" s="151">
        <f>'[1]II  квартал'!BG67</f>
        <v>0</v>
      </c>
      <c r="K64" s="134">
        <f t="shared" si="7"/>
        <v>0</v>
      </c>
      <c r="L64" s="58">
        <f>SUM(L65,L77,L78)</f>
        <v>0</v>
      </c>
      <c r="M64" s="12"/>
      <c r="N64" s="12"/>
    </row>
    <row r="65" spans="1:14" s="1" customFormat="1" ht="14.25" customHeight="1">
      <c r="A65" s="112" t="s">
        <v>125</v>
      </c>
      <c r="B65" s="107">
        <v>2730</v>
      </c>
      <c r="C65" s="107">
        <v>350</v>
      </c>
      <c r="D65" s="151">
        <v>0</v>
      </c>
      <c r="E65" s="151">
        <f>SUM(E66:E67,E72)</f>
        <v>0</v>
      </c>
      <c r="F65" s="151">
        <v>0</v>
      </c>
      <c r="G65" s="151">
        <f>SUM(G66:G67,G72)</f>
        <v>0</v>
      </c>
      <c r="H65" s="151">
        <v>0</v>
      </c>
      <c r="I65" s="151">
        <f>'[1]II  квартал'!BF68</f>
        <v>0</v>
      </c>
      <c r="J65" s="151">
        <f>'[1]II  квартал'!BG68</f>
        <v>0</v>
      </c>
      <c r="K65" s="134">
        <f t="shared" si="7"/>
        <v>0</v>
      </c>
      <c r="L65" s="58">
        <f>SUM(L66:L67,L72)</f>
        <v>0</v>
      </c>
      <c r="M65" s="12"/>
      <c r="N65" s="12"/>
    </row>
    <row r="66" spans="1:14" s="10" customFormat="1" ht="16.5" customHeight="1">
      <c r="A66" s="109" t="s">
        <v>126</v>
      </c>
      <c r="B66" s="105">
        <v>2800</v>
      </c>
      <c r="C66" s="105">
        <v>360</v>
      </c>
      <c r="D66" s="176">
        <v>500</v>
      </c>
      <c r="E66" s="176"/>
      <c r="F66" s="176">
        <v>0</v>
      </c>
      <c r="G66" s="176">
        <v>0</v>
      </c>
      <c r="H66" s="141">
        <v>154.93</v>
      </c>
      <c r="I66" s="141">
        <f>'[1]II  квартал'!BF70</f>
        <v>154.93</v>
      </c>
      <c r="J66" s="176">
        <f>'[1]II  квартал'!BG70</f>
        <v>0</v>
      </c>
      <c r="K66" s="176">
        <f>H66-I66</f>
        <v>0</v>
      </c>
      <c r="L66" s="51">
        <v>0</v>
      </c>
      <c r="M66" s="9"/>
      <c r="N66" s="9"/>
    </row>
    <row r="67" spans="1:14" s="10" customFormat="1" ht="15.75" customHeight="1">
      <c r="A67" s="118" t="s">
        <v>21</v>
      </c>
      <c r="B67" s="29">
        <v>3000</v>
      </c>
      <c r="C67" s="29">
        <v>370</v>
      </c>
      <c r="D67" s="207">
        <f>D68+D91</f>
        <v>0</v>
      </c>
      <c r="E67" s="207">
        <f aca="true" t="shared" si="13" ref="E67:K67">E68+E91</f>
        <v>0</v>
      </c>
      <c r="F67" s="207">
        <f t="shared" si="13"/>
        <v>0</v>
      </c>
      <c r="G67" s="207">
        <f t="shared" si="13"/>
        <v>0</v>
      </c>
      <c r="H67" s="207">
        <f t="shared" si="13"/>
        <v>0</v>
      </c>
      <c r="I67" s="207">
        <f t="shared" si="13"/>
        <v>0</v>
      </c>
      <c r="J67" s="207">
        <f t="shared" si="13"/>
        <v>0</v>
      </c>
      <c r="K67" s="207">
        <f t="shared" si="13"/>
        <v>0</v>
      </c>
      <c r="L67" s="51">
        <v>0</v>
      </c>
      <c r="M67" s="9"/>
      <c r="N67" s="9"/>
    </row>
    <row r="68" spans="1:14" ht="14.25" customHeight="1">
      <c r="A68" s="45" t="s">
        <v>22</v>
      </c>
      <c r="B68" s="29">
        <v>3100</v>
      </c>
      <c r="C68" s="29">
        <v>380</v>
      </c>
      <c r="D68" s="141">
        <f>D69+D70+D75+D79+D89+D90</f>
        <v>0</v>
      </c>
      <c r="E68" s="141">
        <f aca="true" t="shared" si="14" ref="E68:K68">E69+E70+E75+E79+E89+E90</f>
        <v>0</v>
      </c>
      <c r="F68" s="141">
        <f t="shared" si="14"/>
        <v>0</v>
      </c>
      <c r="G68" s="141">
        <f t="shared" si="14"/>
        <v>0</v>
      </c>
      <c r="H68" s="141">
        <f t="shared" si="14"/>
        <v>0</v>
      </c>
      <c r="I68" s="141">
        <f t="shared" si="14"/>
        <v>0</v>
      </c>
      <c r="J68" s="141">
        <f t="shared" si="14"/>
        <v>0</v>
      </c>
      <c r="K68" s="141">
        <f t="shared" si="14"/>
        <v>0</v>
      </c>
      <c r="L68" s="51">
        <v>0</v>
      </c>
      <c r="M68" s="3"/>
      <c r="N68" s="3"/>
    </row>
    <row r="69" spans="1:14" ht="30" customHeight="1">
      <c r="A69" s="116" t="s">
        <v>23</v>
      </c>
      <c r="B69" s="107">
        <v>3110</v>
      </c>
      <c r="C69" s="107">
        <v>390</v>
      </c>
      <c r="D69" s="136">
        <v>0</v>
      </c>
      <c r="E69" s="136"/>
      <c r="F69" s="136">
        <v>0</v>
      </c>
      <c r="G69" s="136">
        <v>0</v>
      </c>
      <c r="H69" s="136">
        <v>0</v>
      </c>
      <c r="I69" s="136">
        <v>0</v>
      </c>
      <c r="J69" s="136">
        <v>0</v>
      </c>
      <c r="K69" s="136">
        <f>H69-I69</f>
        <v>0</v>
      </c>
      <c r="L69" s="54">
        <v>0</v>
      </c>
      <c r="M69" s="3"/>
      <c r="N69" s="3"/>
    </row>
    <row r="70" spans="1:14" ht="15" customHeight="1" thickBot="1">
      <c r="A70" s="112" t="s">
        <v>24</v>
      </c>
      <c r="B70" s="107">
        <v>3120</v>
      </c>
      <c r="C70" s="107">
        <v>400</v>
      </c>
      <c r="D70" s="136">
        <f>D71+D73</f>
        <v>0</v>
      </c>
      <c r="E70" s="136">
        <f aca="true" t="shared" si="15" ref="E70:K70">E71+E73</f>
        <v>0</v>
      </c>
      <c r="F70" s="136">
        <f t="shared" si="15"/>
        <v>0</v>
      </c>
      <c r="G70" s="136">
        <f t="shared" si="15"/>
        <v>0</v>
      </c>
      <c r="H70" s="136">
        <f t="shared" si="15"/>
        <v>0</v>
      </c>
      <c r="I70" s="136">
        <f t="shared" si="15"/>
        <v>0</v>
      </c>
      <c r="J70" s="136">
        <v>0</v>
      </c>
      <c r="K70" s="136">
        <f t="shared" si="15"/>
        <v>0</v>
      </c>
      <c r="L70" s="51">
        <v>0</v>
      </c>
      <c r="M70" s="3"/>
      <c r="N70" s="3"/>
    </row>
    <row r="71" spans="1:14" ht="15.75" customHeight="1" thickTop="1">
      <c r="A71" s="117" t="s">
        <v>127</v>
      </c>
      <c r="B71" s="114">
        <v>3121</v>
      </c>
      <c r="C71" s="114">
        <v>410</v>
      </c>
      <c r="D71" s="138"/>
      <c r="E71" s="138"/>
      <c r="F71" s="138"/>
      <c r="G71" s="138"/>
      <c r="H71" s="138"/>
      <c r="I71" s="138"/>
      <c r="J71" s="138"/>
      <c r="K71" s="138"/>
      <c r="L71" s="50">
        <v>10</v>
      </c>
      <c r="M71" s="3"/>
      <c r="N71" s="3"/>
    </row>
    <row r="72" spans="1:14" s="10" customFormat="1" ht="15" customHeight="1" hidden="1">
      <c r="A72" s="113" t="s">
        <v>27</v>
      </c>
      <c r="B72" s="114">
        <v>2122</v>
      </c>
      <c r="C72" s="114"/>
      <c r="D72" s="132">
        <f aca="true" t="shared" si="16" ref="D72:L72">SUM(D73:D76)</f>
        <v>0</v>
      </c>
      <c r="E72" s="132">
        <f t="shared" si="16"/>
        <v>0</v>
      </c>
      <c r="F72" s="132">
        <f t="shared" si="16"/>
        <v>0</v>
      </c>
      <c r="G72" s="132">
        <f t="shared" si="16"/>
        <v>0</v>
      </c>
      <c r="H72" s="132">
        <f t="shared" si="16"/>
        <v>0</v>
      </c>
      <c r="I72" s="132">
        <f t="shared" si="16"/>
        <v>0</v>
      </c>
      <c r="J72" s="132">
        <f t="shared" si="16"/>
        <v>0</v>
      </c>
      <c r="K72" s="132">
        <f t="shared" si="16"/>
        <v>0</v>
      </c>
      <c r="L72" s="55">
        <f t="shared" si="16"/>
        <v>0</v>
      </c>
      <c r="M72" s="9"/>
      <c r="N72" s="9"/>
    </row>
    <row r="73" spans="1:14" ht="15">
      <c r="A73" s="119" t="s">
        <v>128</v>
      </c>
      <c r="B73" s="114">
        <v>3122</v>
      </c>
      <c r="C73" s="114">
        <v>420</v>
      </c>
      <c r="D73" s="134">
        <v>0</v>
      </c>
      <c r="E73" s="134"/>
      <c r="F73" s="134">
        <v>0</v>
      </c>
      <c r="G73" s="134">
        <v>0</v>
      </c>
      <c r="H73" s="134">
        <v>0</v>
      </c>
      <c r="I73" s="134">
        <v>0</v>
      </c>
      <c r="J73" s="134">
        <v>0</v>
      </c>
      <c r="K73" s="134">
        <f aca="true" t="shared" si="17" ref="K73:K78">H73-I73</f>
        <v>0</v>
      </c>
      <c r="L73" s="51">
        <v>0</v>
      </c>
      <c r="M73" s="3"/>
      <c r="N73" s="3"/>
    </row>
    <row r="74" spans="1:14" ht="15" hidden="1">
      <c r="A74" s="35"/>
      <c r="B74" s="36"/>
      <c r="C74" s="36"/>
      <c r="D74" s="134">
        <v>0</v>
      </c>
      <c r="E74" s="134"/>
      <c r="F74" s="134">
        <v>0</v>
      </c>
      <c r="G74" s="134">
        <v>0</v>
      </c>
      <c r="H74" s="134">
        <v>0</v>
      </c>
      <c r="I74" s="134">
        <v>0</v>
      </c>
      <c r="J74" s="134">
        <v>0</v>
      </c>
      <c r="K74" s="134">
        <f t="shared" si="17"/>
        <v>0</v>
      </c>
      <c r="L74" s="51">
        <v>0</v>
      </c>
      <c r="M74" s="3"/>
      <c r="N74" s="3"/>
    </row>
    <row r="75" spans="1:14" ht="15" customHeight="1">
      <c r="A75" s="120" t="s">
        <v>77</v>
      </c>
      <c r="B75" s="107">
        <v>3130</v>
      </c>
      <c r="C75" s="107">
        <v>430</v>
      </c>
      <c r="D75" s="136">
        <f>D76+D78</f>
        <v>0</v>
      </c>
      <c r="E75" s="136">
        <f aca="true" t="shared" si="18" ref="E75:K75">E76+E78</f>
        <v>0</v>
      </c>
      <c r="F75" s="136">
        <f t="shared" si="18"/>
        <v>0</v>
      </c>
      <c r="G75" s="136">
        <f t="shared" si="18"/>
        <v>0</v>
      </c>
      <c r="H75" s="136">
        <f t="shared" si="18"/>
        <v>0</v>
      </c>
      <c r="I75" s="136">
        <f t="shared" si="18"/>
        <v>0</v>
      </c>
      <c r="J75" s="136">
        <f t="shared" si="18"/>
        <v>0</v>
      </c>
      <c r="K75" s="136">
        <f t="shared" si="18"/>
        <v>0</v>
      </c>
      <c r="L75" s="51">
        <v>0</v>
      </c>
      <c r="M75" s="3"/>
      <c r="N75" s="3"/>
    </row>
    <row r="76" spans="1:14" ht="14.25" customHeight="1">
      <c r="A76" s="40" t="s">
        <v>129</v>
      </c>
      <c r="B76" s="25">
        <v>3131</v>
      </c>
      <c r="C76" s="25">
        <v>440</v>
      </c>
      <c r="D76" s="140">
        <v>0</v>
      </c>
      <c r="E76" s="140"/>
      <c r="F76" s="140">
        <v>0</v>
      </c>
      <c r="G76" s="140">
        <v>0</v>
      </c>
      <c r="H76" s="140">
        <v>0</v>
      </c>
      <c r="I76" s="140">
        <v>0</v>
      </c>
      <c r="J76" s="140">
        <v>0</v>
      </c>
      <c r="K76" s="140">
        <f t="shared" si="17"/>
        <v>0</v>
      </c>
      <c r="L76" s="51">
        <v>0</v>
      </c>
      <c r="M76" s="3"/>
      <c r="N76" s="3"/>
    </row>
    <row r="77" spans="1:14" ht="15" customHeight="1" hidden="1">
      <c r="A77" s="40" t="s">
        <v>78</v>
      </c>
      <c r="B77" s="25">
        <v>2132</v>
      </c>
      <c r="C77" s="25"/>
      <c r="D77" s="140">
        <v>0</v>
      </c>
      <c r="E77" s="140"/>
      <c r="F77" s="140">
        <v>0</v>
      </c>
      <c r="G77" s="140">
        <v>0</v>
      </c>
      <c r="H77" s="140">
        <v>0</v>
      </c>
      <c r="I77" s="140">
        <v>0</v>
      </c>
      <c r="J77" s="140">
        <v>0</v>
      </c>
      <c r="K77" s="140">
        <f t="shared" si="17"/>
        <v>0</v>
      </c>
      <c r="L77" s="56">
        <v>0</v>
      </c>
      <c r="M77" s="3"/>
      <c r="N77" s="3"/>
    </row>
    <row r="78" spans="1:14" ht="15.75" customHeight="1">
      <c r="A78" s="40" t="s">
        <v>79</v>
      </c>
      <c r="B78" s="25">
        <v>3132</v>
      </c>
      <c r="C78" s="25">
        <v>450</v>
      </c>
      <c r="D78" s="140">
        <v>0</v>
      </c>
      <c r="E78" s="140"/>
      <c r="F78" s="140">
        <v>0</v>
      </c>
      <c r="G78" s="140">
        <v>0</v>
      </c>
      <c r="H78" s="140">
        <v>0</v>
      </c>
      <c r="I78" s="140">
        <v>0</v>
      </c>
      <c r="J78" s="140">
        <v>0</v>
      </c>
      <c r="K78" s="140">
        <f t="shared" si="17"/>
        <v>0</v>
      </c>
      <c r="L78" s="56">
        <v>0</v>
      </c>
      <c r="M78" s="3"/>
      <c r="N78" s="3"/>
    </row>
    <row r="79" spans="1:14" ht="16.5" customHeight="1">
      <c r="A79" s="120" t="s">
        <v>60</v>
      </c>
      <c r="B79" s="107">
        <v>3140</v>
      </c>
      <c r="C79" s="107">
        <v>460</v>
      </c>
      <c r="D79" s="208">
        <f>D80+D82+D88</f>
        <v>0</v>
      </c>
      <c r="E79" s="208">
        <f aca="true" t="shared" si="19" ref="E79:K79">E80+E82+E88</f>
        <v>0</v>
      </c>
      <c r="F79" s="208">
        <f t="shared" si="19"/>
        <v>0</v>
      </c>
      <c r="G79" s="208">
        <f t="shared" si="19"/>
        <v>0</v>
      </c>
      <c r="H79" s="208">
        <f t="shared" si="19"/>
        <v>0</v>
      </c>
      <c r="I79" s="208">
        <f t="shared" si="19"/>
        <v>0</v>
      </c>
      <c r="J79" s="208">
        <f t="shared" si="19"/>
        <v>0</v>
      </c>
      <c r="K79" s="208">
        <f t="shared" si="19"/>
        <v>0</v>
      </c>
      <c r="L79" s="60" t="s">
        <v>46</v>
      </c>
      <c r="M79" s="3"/>
      <c r="N79" s="3"/>
    </row>
    <row r="80" spans="1:14" ht="15.75" customHeight="1">
      <c r="A80" s="40" t="s">
        <v>130</v>
      </c>
      <c r="B80" s="25">
        <v>3141</v>
      </c>
      <c r="C80" s="25">
        <v>470</v>
      </c>
      <c r="D80" s="213">
        <v>0</v>
      </c>
      <c r="E80" s="213">
        <v>0</v>
      </c>
      <c r="F80" s="213">
        <v>0</v>
      </c>
      <c r="G80" s="213">
        <v>0</v>
      </c>
      <c r="H80" s="213">
        <v>0</v>
      </c>
      <c r="I80" s="213">
        <v>0</v>
      </c>
      <c r="J80" s="213">
        <v>0</v>
      </c>
      <c r="K80" s="213">
        <v>0</v>
      </c>
      <c r="L80" s="34"/>
      <c r="M80" s="3"/>
      <c r="N80" s="3"/>
    </row>
    <row r="81" spans="1:12" ht="19.5" customHeight="1" hidden="1" thickTop="1">
      <c r="A81" s="38" t="s">
        <v>61</v>
      </c>
      <c r="B81" s="25">
        <v>2142</v>
      </c>
      <c r="C81" s="25"/>
      <c r="D81" s="213"/>
      <c r="E81" s="213"/>
      <c r="F81" s="213"/>
      <c r="G81" s="213"/>
      <c r="H81" s="213"/>
      <c r="I81" s="213"/>
      <c r="J81" s="213"/>
      <c r="K81" s="213"/>
      <c r="L81" s="50">
        <v>11</v>
      </c>
    </row>
    <row r="82" spans="1:12" ht="17.25" customHeight="1">
      <c r="A82" s="38" t="s">
        <v>131</v>
      </c>
      <c r="B82" s="25">
        <v>3142</v>
      </c>
      <c r="C82" s="25">
        <v>480</v>
      </c>
      <c r="D82" s="213">
        <v>0</v>
      </c>
      <c r="E82" s="213">
        <v>0</v>
      </c>
      <c r="F82" s="213">
        <v>0</v>
      </c>
      <c r="G82" s="213">
        <v>0</v>
      </c>
      <c r="H82" s="213">
        <v>0</v>
      </c>
      <c r="I82" s="213">
        <v>0</v>
      </c>
      <c r="J82" s="213">
        <v>0</v>
      </c>
      <c r="K82" s="213">
        <v>0</v>
      </c>
      <c r="L82" s="51">
        <v>0</v>
      </c>
    </row>
    <row r="83" spans="1:12" ht="18" customHeight="1" hidden="1" thickBot="1">
      <c r="A83" s="38"/>
      <c r="B83" s="85"/>
      <c r="C83" s="85"/>
      <c r="D83" s="147"/>
      <c r="E83" s="147"/>
      <c r="F83" s="147"/>
      <c r="G83" s="147"/>
      <c r="H83" s="147"/>
      <c r="I83" s="147"/>
      <c r="J83" s="147"/>
      <c r="K83" s="148"/>
      <c r="L83" s="51">
        <v>0</v>
      </c>
    </row>
    <row r="84" spans="1:14" ht="14.25" customHeight="1" hidden="1" thickTop="1">
      <c r="A84" s="38"/>
      <c r="B84" s="85"/>
      <c r="C84" s="85"/>
      <c r="D84" s="149"/>
      <c r="E84" s="149"/>
      <c r="F84" s="149"/>
      <c r="G84" s="149"/>
      <c r="H84" s="149"/>
      <c r="I84" s="149"/>
      <c r="J84" s="149"/>
      <c r="K84" s="149"/>
      <c r="L84" s="51">
        <v>0</v>
      </c>
      <c r="M84" s="6"/>
      <c r="N84" s="6"/>
    </row>
    <row r="85" spans="1:14" ht="19.5" customHeight="1" hidden="1">
      <c r="A85" s="38"/>
      <c r="B85" s="85"/>
      <c r="C85" s="85"/>
      <c r="D85" s="134">
        <v>0</v>
      </c>
      <c r="E85" s="134"/>
      <c r="F85" s="134">
        <v>0</v>
      </c>
      <c r="G85" s="134">
        <v>0</v>
      </c>
      <c r="H85" s="134">
        <v>0</v>
      </c>
      <c r="I85" s="134">
        <v>0</v>
      </c>
      <c r="J85" s="134">
        <v>0</v>
      </c>
      <c r="K85" s="134">
        <v>0</v>
      </c>
      <c r="L85" s="51">
        <v>0</v>
      </c>
      <c r="M85" s="3"/>
      <c r="N85" s="3"/>
    </row>
    <row r="86" spans="1:14" ht="18" customHeight="1" hidden="1">
      <c r="A86" s="38"/>
      <c r="B86" s="85"/>
      <c r="C86" s="85"/>
      <c r="D86" s="150">
        <v>0</v>
      </c>
      <c r="E86" s="150"/>
      <c r="F86" s="150">
        <v>0</v>
      </c>
      <c r="G86" s="150">
        <v>0</v>
      </c>
      <c r="H86" s="150">
        <v>0</v>
      </c>
      <c r="I86" s="150">
        <v>0</v>
      </c>
      <c r="J86" s="150">
        <v>0</v>
      </c>
      <c r="K86" s="150">
        <v>0</v>
      </c>
      <c r="L86" s="49">
        <v>0</v>
      </c>
      <c r="M86" s="3"/>
      <c r="N86" s="3"/>
    </row>
    <row r="87" spans="1:14" ht="14.25" customHeight="1" hidden="1">
      <c r="A87" s="33">
        <v>1</v>
      </c>
      <c r="B87" s="25">
        <v>2</v>
      </c>
      <c r="C87" s="25"/>
      <c r="D87" s="150">
        <v>0</v>
      </c>
      <c r="E87" s="150"/>
      <c r="F87" s="150">
        <v>0</v>
      </c>
      <c r="G87" s="150">
        <v>0</v>
      </c>
      <c r="H87" s="150">
        <v>0</v>
      </c>
      <c r="I87" s="150">
        <v>0</v>
      </c>
      <c r="J87" s="150">
        <v>0</v>
      </c>
      <c r="K87" s="150">
        <v>0</v>
      </c>
      <c r="L87" s="49">
        <v>0</v>
      </c>
      <c r="M87" s="3"/>
      <c r="N87" s="3"/>
    </row>
    <row r="88" spans="1:14" ht="15" customHeight="1">
      <c r="A88" s="40" t="s">
        <v>62</v>
      </c>
      <c r="B88" s="25">
        <v>3143</v>
      </c>
      <c r="C88" s="25">
        <v>490</v>
      </c>
      <c r="D88" s="140">
        <v>0</v>
      </c>
      <c r="E88" s="140"/>
      <c r="F88" s="140">
        <v>0</v>
      </c>
      <c r="G88" s="140">
        <v>0</v>
      </c>
      <c r="H88" s="140">
        <v>0</v>
      </c>
      <c r="I88" s="140">
        <v>0</v>
      </c>
      <c r="J88" s="140">
        <v>0</v>
      </c>
      <c r="K88" s="140">
        <v>0</v>
      </c>
      <c r="L88" s="61">
        <f>SUM(L89,L106)</f>
        <v>0</v>
      </c>
      <c r="M88" s="3"/>
      <c r="N88" s="3"/>
    </row>
    <row r="89" spans="1:14" ht="15">
      <c r="A89" s="120" t="s">
        <v>44</v>
      </c>
      <c r="B89" s="107">
        <v>3150</v>
      </c>
      <c r="C89" s="107">
        <v>500</v>
      </c>
      <c r="D89" s="136">
        <v>0</v>
      </c>
      <c r="E89" s="136"/>
      <c r="F89" s="136">
        <v>0</v>
      </c>
      <c r="G89" s="136">
        <v>0</v>
      </c>
      <c r="H89" s="136">
        <v>0</v>
      </c>
      <c r="I89" s="136">
        <v>0</v>
      </c>
      <c r="J89" s="136">
        <v>0</v>
      </c>
      <c r="K89" s="136">
        <v>0</v>
      </c>
      <c r="L89" s="61">
        <f>SUM(L90,L97)</f>
        <v>0</v>
      </c>
      <c r="M89" s="3"/>
      <c r="N89" s="3"/>
    </row>
    <row r="90" spans="1:14" s="1" customFormat="1" ht="15">
      <c r="A90" s="120" t="s">
        <v>63</v>
      </c>
      <c r="B90" s="107">
        <v>3160</v>
      </c>
      <c r="C90" s="107">
        <v>510</v>
      </c>
      <c r="D90" s="136">
        <v>0</v>
      </c>
      <c r="E90" s="136"/>
      <c r="F90" s="136">
        <v>0</v>
      </c>
      <c r="G90" s="136">
        <v>0</v>
      </c>
      <c r="H90" s="136">
        <v>0</v>
      </c>
      <c r="I90" s="136">
        <v>0</v>
      </c>
      <c r="J90" s="136">
        <v>0</v>
      </c>
      <c r="K90" s="136">
        <v>0</v>
      </c>
      <c r="L90" s="62">
        <f>SUM(L91:L96)</f>
        <v>0</v>
      </c>
      <c r="M90" s="12"/>
      <c r="N90" s="12"/>
    </row>
    <row r="91" spans="1:14" s="1" customFormat="1" ht="15.75">
      <c r="A91" s="121" t="s">
        <v>28</v>
      </c>
      <c r="B91" s="105">
        <v>3200</v>
      </c>
      <c r="C91" s="105">
        <v>520</v>
      </c>
      <c r="D91" s="145">
        <f>D92+D93+D94+D95</f>
        <v>0</v>
      </c>
      <c r="E91" s="145">
        <f aca="true" t="shared" si="20" ref="E91:K91">E92+E93+E94+E95</f>
        <v>0</v>
      </c>
      <c r="F91" s="145">
        <f t="shared" si="20"/>
        <v>0</v>
      </c>
      <c r="G91" s="145">
        <f t="shared" si="20"/>
        <v>0</v>
      </c>
      <c r="H91" s="145">
        <f t="shared" si="20"/>
        <v>0</v>
      </c>
      <c r="I91" s="145">
        <f t="shared" si="20"/>
        <v>0</v>
      </c>
      <c r="J91" s="145">
        <f t="shared" si="20"/>
        <v>0</v>
      </c>
      <c r="K91" s="145">
        <f t="shared" si="20"/>
        <v>0</v>
      </c>
      <c r="L91" s="58">
        <f>SUM(L94,L109)</f>
        <v>0</v>
      </c>
      <c r="M91" s="12"/>
      <c r="N91" s="12"/>
    </row>
    <row r="92" spans="1:14" s="1" customFormat="1" ht="29.25">
      <c r="A92" s="120" t="s">
        <v>64</v>
      </c>
      <c r="B92" s="107">
        <v>3210</v>
      </c>
      <c r="C92" s="107">
        <v>530</v>
      </c>
      <c r="D92" s="161">
        <f aca="true" t="shared" si="21" ref="D92:K92">SUM(D96,D105)</f>
        <v>0</v>
      </c>
      <c r="E92" s="161">
        <f t="shared" si="21"/>
        <v>0</v>
      </c>
      <c r="F92" s="161">
        <f t="shared" si="21"/>
        <v>0</v>
      </c>
      <c r="G92" s="161">
        <f t="shared" si="21"/>
        <v>0</v>
      </c>
      <c r="H92" s="161">
        <f t="shared" si="21"/>
        <v>0</v>
      </c>
      <c r="I92" s="161">
        <f t="shared" si="21"/>
        <v>0</v>
      </c>
      <c r="J92" s="161">
        <f t="shared" si="21"/>
        <v>0</v>
      </c>
      <c r="K92" s="214">
        <f t="shared" si="21"/>
        <v>0</v>
      </c>
      <c r="L92" s="58"/>
      <c r="M92" s="12"/>
      <c r="N92" s="12"/>
    </row>
    <row r="93" spans="1:14" s="1" customFormat="1" ht="30.75" customHeight="1">
      <c r="A93" s="122" t="s">
        <v>43</v>
      </c>
      <c r="B93" s="107">
        <v>3220</v>
      </c>
      <c r="C93" s="107">
        <v>540</v>
      </c>
      <c r="D93" s="161">
        <v>0</v>
      </c>
      <c r="E93" s="161"/>
      <c r="F93" s="161">
        <v>0</v>
      </c>
      <c r="G93" s="161">
        <v>0</v>
      </c>
      <c r="H93" s="161">
        <v>0</v>
      </c>
      <c r="I93" s="161">
        <v>0</v>
      </c>
      <c r="J93" s="161">
        <v>0</v>
      </c>
      <c r="K93" s="214">
        <v>0</v>
      </c>
      <c r="L93" s="58"/>
      <c r="M93" s="12"/>
      <c r="N93" s="12"/>
    </row>
    <row r="94" spans="1:14" s="14" customFormat="1" ht="28.5">
      <c r="A94" s="122" t="s">
        <v>132</v>
      </c>
      <c r="B94" s="107">
        <v>3230</v>
      </c>
      <c r="C94" s="107">
        <v>550</v>
      </c>
      <c r="D94" s="161">
        <v>0</v>
      </c>
      <c r="E94" s="161"/>
      <c r="F94" s="161">
        <v>0</v>
      </c>
      <c r="G94" s="161">
        <v>0</v>
      </c>
      <c r="H94" s="161">
        <v>0</v>
      </c>
      <c r="I94" s="161">
        <v>0</v>
      </c>
      <c r="J94" s="161">
        <v>0</v>
      </c>
      <c r="K94" s="161">
        <v>0</v>
      </c>
      <c r="L94" s="51">
        <v>0</v>
      </c>
      <c r="M94" s="13"/>
      <c r="N94" s="13"/>
    </row>
    <row r="95" spans="1:14" s="14" customFormat="1" ht="15">
      <c r="A95" s="122" t="s">
        <v>65</v>
      </c>
      <c r="B95" s="107">
        <v>3240</v>
      </c>
      <c r="C95" s="107">
        <v>560</v>
      </c>
      <c r="D95" s="161">
        <f aca="true" t="shared" si="22" ref="D95:K95">SUM(D97,D106)</f>
        <v>0</v>
      </c>
      <c r="E95" s="161">
        <f t="shared" si="22"/>
        <v>0</v>
      </c>
      <c r="F95" s="161">
        <f t="shared" si="22"/>
        <v>0</v>
      </c>
      <c r="G95" s="161">
        <f t="shared" si="22"/>
        <v>0</v>
      </c>
      <c r="H95" s="161">
        <f t="shared" si="22"/>
        <v>0</v>
      </c>
      <c r="I95" s="161">
        <f t="shared" si="22"/>
        <v>0</v>
      </c>
      <c r="J95" s="161">
        <f t="shared" si="22"/>
        <v>0</v>
      </c>
      <c r="K95" s="161">
        <f t="shared" si="22"/>
        <v>0</v>
      </c>
      <c r="L95" s="51"/>
      <c r="M95" s="13"/>
      <c r="N95" s="13"/>
    </row>
    <row r="96" spans="1:14" s="10" customFormat="1" ht="15.75">
      <c r="A96" s="124" t="s">
        <v>29</v>
      </c>
      <c r="B96" s="29">
        <v>4100</v>
      </c>
      <c r="C96" s="29">
        <v>570</v>
      </c>
      <c r="D96" s="145">
        <f>D97</f>
        <v>0</v>
      </c>
      <c r="E96" s="145">
        <f aca="true" t="shared" si="23" ref="E96:K96">E97</f>
        <v>0</v>
      </c>
      <c r="F96" s="145">
        <f t="shared" si="23"/>
        <v>0</v>
      </c>
      <c r="G96" s="145">
        <f t="shared" si="23"/>
        <v>0</v>
      </c>
      <c r="H96" s="145">
        <f t="shared" si="23"/>
        <v>0</v>
      </c>
      <c r="I96" s="145">
        <f t="shared" si="23"/>
        <v>0</v>
      </c>
      <c r="J96" s="145">
        <f t="shared" si="23"/>
        <v>0</v>
      </c>
      <c r="K96" s="145">
        <f t="shared" si="23"/>
        <v>0</v>
      </c>
      <c r="L96" s="51">
        <v>0</v>
      </c>
      <c r="M96" s="9"/>
      <c r="N96" s="9"/>
    </row>
    <row r="97" spans="1:14" ht="15">
      <c r="A97" s="39" t="s">
        <v>30</v>
      </c>
      <c r="B97" s="27">
        <v>4110</v>
      </c>
      <c r="C97" s="27">
        <v>580</v>
      </c>
      <c r="D97" s="136">
        <f>D98+D99+D100</f>
        <v>0</v>
      </c>
      <c r="E97" s="136">
        <f aca="true" t="shared" si="24" ref="E97:K97">E98+E99+E100</f>
        <v>0</v>
      </c>
      <c r="F97" s="136">
        <f t="shared" si="24"/>
        <v>0</v>
      </c>
      <c r="G97" s="136">
        <f t="shared" si="24"/>
        <v>0</v>
      </c>
      <c r="H97" s="136">
        <f t="shared" si="24"/>
        <v>0</v>
      </c>
      <c r="I97" s="136">
        <f t="shared" si="24"/>
        <v>0</v>
      </c>
      <c r="J97" s="136">
        <f t="shared" si="24"/>
        <v>0</v>
      </c>
      <c r="K97" s="136">
        <f t="shared" si="24"/>
        <v>0</v>
      </c>
      <c r="L97" s="51">
        <v>0</v>
      </c>
      <c r="M97" s="3"/>
      <c r="N97" s="3"/>
    </row>
    <row r="98" spans="1:14" ht="29.25" customHeight="1">
      <c r="A98" s="40" t="s">
        <v>31</v>
      </c>
      <c r="B98" s="25">
        <v>4111</v>
      </c>
      <c r="C98" s="25">
        <v>590</v>
      </c>
      <c r="D98" s="134">
        <v>0</v>
      </c>
      <c r="E98" s="134"/>
      <c r="F98" s="134">
        <v>0</v>
      </c>
      <c r="G98" s="134">
        <v>0</v>
      </c>
      <c r="H98" s="134">
        <v>0</v>
      </c>
      <c r="I98" s="134">
        <v>0</v>
      </c>
      <c r="J98" s="134">
        <v>0</v>
      </c>
      <c r="K98" s="134">
        <v>0</v>
      </c>
      <c r="L98" s="51">
        <v>0</v>
      </c>
      <c r="M98" s="3"/>
      <c r="N98" s="3"/>
    </row>
    <row r="99" spans="1:14" ht="27" customHeight="1">
      <c r="A99" s="40" t="s">
        <v>135</v>
      </c>
      <c r="B99" s="25">
        <v>4112</v>
      </c>
      <c r="C99" s="27">
        <v>600</v>
      </c>
      <c r="D99" s="134">
        <v>0</v>
      </c>
      <c r="E99" s="134">
        <v>0</v>
      </c>
      <c r="F99" s="134">
        <v>0</v>
      </c>
      <c r="G99" s="134">
        <v>0</v>
      </c>
      <c r="H99" s="134">
        <v>0</v>
      </c>
      <c r="I99" s="134">
        <v>0</v>
      </c>
      <c r="J99" s="134">
        <v>0</v>
      </c>
      <c r="K99" s="134">
        <v>0</v>
      </c>
      <c r="L99" s="51">
        <v>0</v>
      </c>
      <c r="M99" s="3"/>
      <c r="N99" s="3"/>
    </row>
    <row r="100" spans="1:14" ht="15.75" customHeight="1">
      <c r="A100" s="40" t="s">
        <v>33</v>
      </c>
      <c r="B100" s="25">
        <v>4113</v>
      </c>
      <c r="C100" s="25">
        <v>610</v>
      </c>
      <c r="D100" s="134">
        <v>0</v>
      </c>
      <c r="E100" s="134">
        <v>0</v>
      </c>
      <c r="F100" s="134">
        <v>0</v>
      </c>
      <c r="G100" s="134">
        <v>0</v>
      </c>
      <c r="H100" s="134">
        <v>0</v>
      </c>
      <c r="I100" s="134">
        <v>0</v>
      </c>
      <c r="J100" s="134">
        <v>0</v>
      </c>
      <c r="K100" s="134">
        <v>0</v>
      </c>
      <c r="L100" s="93"/>
      <c r="M100" s="3"/>
      <c r="N100" s="3"/>
    </row>
    <row r="101" spans="1:14" ht="12.75" customHeight="1" hidden="1">
      <c r="A101" s="120" t="s">
        <v>86</v>
      </c>
      <c r="B101" s="107">
        <v>4120</v>
      </c>
      <c r="C101" s="25">
        <v>600</v>
      </c>
      <c r="D101" s="134">
        <v>0</v>
      </c>
      <c r="E101" s="134">
        <v>0</v>
      </c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93"/>
      <c r="M101" s="3"/>
      <c r="N101" s="3"/>
    </row>
    <row r="102" spans="1:14" ht="13.5" customHeight="1" hidden="1">
      <c r="A102" s="125" t="s">
        <v>34</v>
      </c>
      <c r="B102" s="114">
        <v>4121</v>
      </c>
      <c r="C102" s="25">
        <v>610</v>
      </c>
      <c r="D102" s="134">
        <v>0</v>
      </c>
      <c r="E102" s="134">
        <v>0</v>
      </c>
      <c r="F102" s="134">
        <v>0</v>
      </c>
      <c r="G102" s="134">
        <v>0</v>
      </c>
      <c r="H102" s="134">
        <v>0</v>
      </c>
      <c r="I102" s="134">
        <v>0</v>
      </c>
      <c r="J102" s="134">
        <v>0</v>
      </c>
      <c r="K102" s="134">
        <v>0</v>
      </c>
      <c r="L102" s="93"/>
      <c r="M102" s="3"/>
      <c r="N102" s="3"/>
    </row>
    <row r="103" spans="1:14" ht="16.5" customHeight="1" hidden="1">
      <c r="A103" s="125" t="s">
        <v>87</v>
      </c>
      <c r="B103" s="114">
        <v>4122</v>
      </c>
      <c r="C103" s="107"/>
      <c r="D103" s="134">
        <v>0</v>
      </c>
      <c r="E103" s="134">
        <v>0</v>
      </c>
      <c r="F103" s="134">
        <v>0</v>
      </c>
      <c r="G103" s="134">
        <v>0</v>
      </c>
      <c r="H103" s="134">
        <v>0</v>
      </c>
      <c r="I103" s="134">
        <v>0</v>
      </c>
      <c r="J103" s="134">
        <v>0</v>
      </c>
      <c r="K103" s="134">
        <v>0</v>
      </c>
      <c r="L103" s="93"/>
      <c r="M103" s="3"/>
      <c r="N103" s="3"/>
    </row>
    <row r="104" spans="1:14" ht="17.25" customHeight="1" hidden="1">
      <c r="A104" s="125" t="s">
        <v>36</v>
      </c>
      <c r="B104" s="114">
        <v>4123</v>
      </c>
      <c r="C104" s="114"/>
      <c r="D104" s="134">
        <v>0</v>
      </c>
      <c r="E104" s="134">
        <v>0</v>
      </c>
      <c r="F104" s="134">
        <v>0</v>
      </c>
      <c r="G104" s="134">
        <v>0</v>
      </c>
      <c r="H104" s="134">
        <v>0</v>
      </c>
      <c r="I104" s="134">
        <v>0</v>
      </c>
      <c r="J104" s="134">
        <v>0</v>
      </c>
      <c r="K104" s="134">
        <v>0</v>
      </c>
      <c r="L104" s="93"/>
      <c r="M104" s="3"/>
      <c r="N104" s="3"/>
    </row>
    <row r="105" spans="1:14" s="10" customFormat="1" ht="17.25" customHeight="1" thickBot="1">
      <c r="A105" s="124" t="s">
        <v>37</v>
      </c>
      <c r="B105" s="105">
        <v>4200</v>
      </c>
      <c r="C105" s="105">
        <v>620</v>
      </c>
      <c r="D105" s="131">
        <f>D106</f>
        <v>0</v>
      </c>
      <c r="E105" s="131">
        <f aca="true" t="shared" si="25" ref="E105:K105">E106</f>
        <v>0</v>
      </c>
      <c r="F105" s="131">
        <f t="shared" si="25"/>
        <v>0</v>
      </c>
      <c r="G105" s="131">
        <f t="shared" si="25"/>
        <v>0</v>
      </c>
      <c r="H105" s="131">
        <f t="shared" si="25"/>
        <v>0</v>
      </c>
      <c r="I105" s="131">
        <f t="shared" si="25"/>
        <v>0</v>
      </c>
      <c r="J105" s="131">
        <f t="shared" si="25"/>
        <v>0</v>
      </c>
      <c r="K105" s="131">
        <f t="shared" si="25"/>
        <v>0</v>
      </c>
      <c r="L105" s="64">
        <v>0</v>
      </c>
      <c r="M105" s="9"/>
      <c r="N105" s="9"/>
    </row>
    <row r="106" spans="1:14" ht="15.75" customHeight="1">
      <c r="A106" s="86" t="s">
        <v>38</v>
      </c>
      <c r="B106" s="27">
        <v>4210</v>
      </c>
      <c r="C106" s="27">
        <v>630</v>
      </c>
      <c r="D106" s="143">
        <f aca="true" t="shared" si="26" ref="D106:D114">SUM(D107:D109)</f>
        <v>0</v>
      </c>
      <c r="E106" s="164"/>
      <c r="F106" s="164">
        <v>0</v>
      </c>
      <c r="G106" s="164">
        <v>0</v>
      </c>
      <c r="H106" s="164">
        <v>0</v>
      </c>
      <c r="I106" s="164">
        <v>0</v>
      </c>
      <c r="J106" s="164">
        <v>0</v>
      </c>
      <c r="K106" s="164">
        <v>0</v>
      </c>
      <c r="L106" s="7"/>
      <c r="M106" s="3"/>
      <c r="N106" s="3"/>
    </row>
    <row r="107" spans="1:14" ht="17.25" customHeight="1" hidden="1">
      <c r="A107" s="126" t="s">
        <v>39</v>
      </c>
      <c r="B107" s="27">
        <v>4220</v>
      </c>
      <c r="C107" s="114"/>
      <c r="D107" s="143">
        <f t="shared" si="26"/>
        <v>0</v>
      </c>
      <c r="E107" s="165"/>
      <c r="F107" s="165"/>
      <c r="G107" s="165"/>
      <c r="H107" s="165"/>
      <c r="I107" s="165"/>
      <c r="J107" s="165"/>
      <c r="K107" s="165"/>
      <c r="L107" s="7"/>
      <c r="M107" s="3"/>
      <c r="N107" s="3"/>
    </row>
    <row r="108" spans="1:14" ht="18.75" customHeight="1" hidden="1">
      <c r="A108" s="181"/>
      <c r="B108" s="114"/>
      <c r="C108" s="186"/>
      <c r="D108" s="143">
        <f t="shared" si="26"/>
        <v>0</v>
      </c>
      <c r="E108" s="165"/>
      <c r="F108" s="165"/>
      <c r="G108" s="165"/>
      <c r="H108" s="165"/>
      <c r="I108" s="165"/>
      <c r="J108" s="165"/>
      <c r="K108" s="165"/>
      <c r="L108" s="7"/>
      <c r="M108" s="3"/>
      <c r="N108" s="3"/>
    </row>
    <row r="109" spans="1:14" s="1" customFormat="1" ht="15" customHeight="1" hidden="1">
      <c r="A109" s="37"/>
      <c r="B109" s="82"/>
      <c r="C109" s="27"/>
      <c r="D109" s="143">
        <f t="shared" si="26"/>
        <v>0</v>
      </c>
      <c r="E109" s="166">
        <f aca="true" t="shared" si="27" ref="E109:K109">SUM(E110:E111)</f>
        <v>0</v>
      </c>
      <c r="F109" s="166">
        <f t="shared" si="27"/>
        <v>0</v>
      </c>
      <c r="G109" s="166">
        <f t="shared" si="27"/>
        <v>0</v>
      </c>
      <c r="H109" s="166">
        <f t="shared" si="27"/>
        <v>0</v>
      </c>
      <c r="I109" s="166">
        <f t="shared" si="27"/>
        <v>0</v>
      </c>
      <c r="J109" s="166">
        <f t="shared" si="27"/>
        <v>0</v>
      </c>
      <c r="K109" s="166">
        <f t="shared" si="27"/>
        <v>0</v>
      </c>
      <c r="L109" s="11"/>
      <c r="M109" s="12"/>
      <c r="N109" s="12"/>
    </row>
    <row r="110" spans="1:14" s="10" customFormat="1" ht="12" customHeight="1" hidden="1">
      <c r="A110" s="21"/>
      <c r="B110" s="81"/>
      <c r="C110" s="114"/>
      <c r="D110" s="143">
        <f t="shared" si="26"/>
        <v>0</v>
      </c>
      <c r="E110" s="167"/>
      <c r="F110" s="167"/>
      <c r="G110" s="167"/>
      <c r="H110" s="167"/>
      <c r="I110" s="167"/>
      <c r="J110" s="167"/>
      <c r="K110" s="167"/>
      <c r="L110" s="8"/>
      <c r="M110" s="9"/>
      <c r="N110" s="9"/>
    </row>
    <row r="111" spans="1:14" s="10" customFormat="1" ht="17.25" customHeight="1" hidden="1">
      <c r="A111" s="20"/>
      <c r="B111" s="81"/>
      <c r="C111" s="81"/>
      <c r="D111" s="143">
        <f t="shared" si="26"/>
        <v>0</v>
      </c>
      <c r="E111" s="167"/>
      <c r="F111" s="167"/>
      <c r="G111" s="167"/>
      <c r="H111" s="167"/>
      <c r="I111" s="167"/>
      <c r="J111" s="167"/>
      <c r="K111" s="167"/>
      <c r="L111" s="8"/>
      <c r="M111" s="9"/>
      <c r="N111" s="9"/>
    </row>
    <row r="112" spans="1:14" s="15" customFormat="1" ht="16.5" customHeight="1" hidden="1">
      <c r="A112" s="22"/>
      <c r="B112" s="16"/>
      <c r="C112" s="81"/>
      <c r="D112" s="143">
        <f t="shared" si="26"/>
        <v>0</v>
      </c>
      <c r="E112" s="156"/>
      <c r="F112" s="156"/>
      <c r="G112" s="156"/>
      <c r="H112" s="156"/>
      <c r="I112" s="156"/>
      <c r="J112" s="156"/>
      <c r="K112" s="156"/>
      <c r="L112" s="17"/>
      <c r="M112" s="18"/>
      <c r="N112" s="18"/>
    </row>
    <row r="113" spans="1:13" ht="15.75" customHeight="1" hidden="1" thickBot="1">
      <c r="A113" s="87"/>
      <c r="B113" s="27"/>
      <c r="C113" s="81"/>
      <c r="D113" s="143">
        <f t="shared" si="26"/>
        <v>0</v>
      </c>
      <c r="E113" s="158"/>
      <c r="F113" s="158">
        <v>117890</v>
      </c>
      <c r="G113" s="158">
        <v>0</v>
      </c>
      <c r="H113" s="158">
        <v>0</v>
      </c>
      <c r="I113" s="158">
        <v>0</v>
      </c>
      <c r="J113" s="158">
        <v>0</v>
      </c>
      <c r="K113" s="158">
        <v>0</v>
      </c>
      <c r="L113" s="17"/>
      <c r="M113" s="18"/>
    </row>
    <row r="114" spans="1:11" ht="13.5" customHeight="1" hidden="1">
      <c r="A114" s="193"/>
      <c r="B114" s="127"/>
      <c r="C114" s="16"/>
      <c r="D114" s="163">
        <f t="shared" si="26"/>
        <v>0</v>
      </c>
      <c r="E114" s="160"/>
      <c r="F114" s="160"/>
      <c r="G114" s="160"/>
      <c r="H114" s="160"/>
      <c r="I114" s="160"/>
      <c r="J114" s="160"/>
      <c r="K114" s="160"/>
    </row>
    <row r="115" spans="1:11" ht="15.75" customHeight="1">
      <c r="A115" s="119" t="s">
        <v>45</v>
      </c>
      <c r="B115" s="114">
        <v>5000</v>
      </c>
      <c r="C115" s="27">
        <v>640</v>
      </c>
      <c r="D115" s="131" t="s">
        <v>84</v>
      </c>
      <c r="E115" s="131">
        <v>570768</v>
      </c>
      <c r="F115" s="171">
        <v>360000</v>
      </c>
      <c r="G115" s="131" t="s">
        <v>84</v>
      </c>
      <c r="H115" s="131" t="s">
        <v>84</v>
      </c>
      <c r="I115" s="131" t="s">
        <v>84</v>
      </c>
      <c r="J115" s="131" t="s">
        <v>84</v>
      </c>
      <c r="K115" s="131" t="s">
        <v>84</v>
      </c>
    </row>
    <row r="116" spans="1:11" ht="15.75" customHeight="1">
      <c r="A116" s="85" t="s">
        <v>81</v>
      </c>
      <c r="B116" s="25">
        <v>9000</v>
      </c>
      <c r="C116" s="27">
        <v>650</v>
      </c>
      <c r="D116" s="171">
        <v>0</v>
      </c>
      <c r="E116" s="171"/>
      <c r="F116" s="171">
        <v>0</v>
      </c>
      <c r="G116" s="171">
        <v>0</v>
      </c>
      <c r="H116" s="171">
        <v>0</v>
      </c>
      <c r="I116" s="171">
        <v>0</v>
      </c>
      <c r="J116" s="171">
        <v>0</v>
      </c>
      <c r="K116" s="171">
        <v>0</v>
      </c>
    </row>
    <row r="117" spans="1:11" ht="12.75">
      <c r="A117" s="84"/>
      <c r="B117" s="24"/>
      <c r="C117" s="24"/>
      <c r="D117" s="24"/>
      <c r="E117" s="24"/>
      <c r="F117" s="24"/>
      <c r="G117" s="24"/>
      <c r="H117" s="24"/>
      <c r="I117" s="24"/>
      <c r="J117" s="24"/>
      <c r="K117" s="24"/>
    </row>
    <row r="118" ht="12.75" customHeight="1">
      <c r="A118" s="130" t="s">
        <v>97</v>
      </c>
    </row>
    <row r="119" ht="12.75" customHeight="1">
      <c r="A119" s="130"/>
    </row>
    <row r="120" ht="12.75" customHeight="1">
      <c r="A120" s="130"/>
    </row>
    <row r="121" spans="1:9" ht="15.75">
      <c r="A121" s="30" t="s">
        <v>110</v>
      </c>
      <c r="B121" s="48"/>
      <c r="C121" s="48"/>
      <c r="D121" s="31"/>
      <c r="E121" s="31"/>
      <c r="F121" s="31"/>
      <c r="G121" s="48"/>
      <c r="H121" s="48" t="s">
        <v>82</v>
      </c>
      <c r="I121" s="48"/>
    </row>
    <row r="122" spans="1:13" ht="15">
      <c r="A122" s="31"/>
      <c r="B122" s="254" t="s">
        <v>40</v>
      </c>
      <c r="C122" s="254"/>
      <c r="D122" s="31"/>
      <c r="E122" s="31"/>
      <c r="F122" s="31"/>
      <c r="G122" s="254" t="s">
        <v>101</v>
      </c>
      <c r="H122" s="254"/>
      <c r="I122" s="254"/>
      <c r="J122" s="255"/>
      <c r="K122" s="255"/>
      <c r="L122" s="255"/>
      <c r="M122" s="255"/>
    </row>
    <row r="123" spans="1:9" ht="15">
      <c r="A123" s="31"/>
      <c r="B123" s="31"/>
      <c r="C123" s="31"/>
      <c r="D123" s="31"/>
      <c r="E123" s="31"/>
      <c r="F123" s="31"/>
      <c r="G123" s="31"/>
      <c r="H123" s="31"/>
      <c r="I123" s="31"/>
    </row>
    <row r="124" spans="1:9" ht="15.75">
      <c r="A124" s="30" t="s">
        <v>69</v>
      </c>
      <c r="B124" s="48"/>
      <c r="C124" s="48"/>
      <c r="D124" s="31"/>
      <c r="E124" s="31"/>
      <c r="F124" s="31"/>
      <c r="G124" s="48"/>
      <c r="H124" s="48" t="s">
        <v>105</v>
      </c>
      <c r="I124" s="48"/>
    </row>
    <row r="125" spans="1:13" ht="15">
      <c r="A125" s="31"/>
      <c r="B125" s="254" t="s">
        <v>40</v>
      </c>
      <c r="C125" s="254"/>
      <c r="D125" s="31"/>
      <c r="E125" s="31"/>
      <c r="F125" s="31"/>
      <c r="G125" s="254" t="s">
        <v>102</v>
      </c>
      <c r="H125" s="254"/>
      <c r="I125" s="254"/>
      <c r="J125" s="255"/>
      <c r="K125" s="255"/>
      <c r="L125" s="255"/>
      <c r="M125" s="255"/>
    </row>
    <row r="127" ht="12.75">
      <c r="A127" t="s">
        <v>194</v>
      </c>
    </row>
    <row r="129" ht="12.75">
      <c r="A129" s="223"/>
    </row>
  </sheetData>
  <sheetProtection/>
  <mergeCells count="29">
    <mergeCell ref="B125:C125"/>
    <mergeCell ref="G125:I125"/>
    <mergeCell ref="J125:M125"/>
    <mergeCell ref="L21:L22"/>
    <mergeCell ref="C21:C22"/>
    <mergeCell ref="D21:D22"/>
    <mergeCell ref="B122:C122"/>
    <mergeCell ref="G122:I122"/>
    <mergeCell ref="J122:M122"/>
    <mergeCell ref="K21:K22"/>
    <mergeCell ref="I1:K1"/>
    <mergeCell ref="A15:I15"/>
    <mergeCell ref="A16:I16"/>
    <mergeCell ref="A17:D17"/>
    <mergeCell ref="A3:D4"/>
    <mergeCell ref="A7:K7"/>
    <mergeCell ref="A6:K6"/>
    <mergeCell ref="H2:L4"/>
    <mergeCell ref="A8:K8"/>
    <mergeCell ref="A21:A22"/>
    <mergeCell ref="B21:B22"/>
    <mergeCell ref="F21:F22"/>
    <mergeCell ref="A12:I12"/>
    <mergeCell ref="H21:H22"/>
    <mergeCell ref="J21:J22"/>
    <mergeCell ref="I21:I22"/>
    <mergeCell ref="E21:E22"/>
    <mergeCell ref="G21:G22"/>
    <mergeCell ref="F17:I17"/>
  </mergeCells>
  <printOptions horizontalCentered="1"/>
  <pageMargins left="0.5905511811023623" right="0.1968503937007874" top="0.7086614173228347" bottom="0.1968503937007874" header="0.6299212598425197" footer="0.15748031496062992"/>
  <pageSetup fitToHeight="10" horizontalDpi="300" verticalDpi="300" orientation="landscape" paperSize="9" scale="62" r:id="rId1"/>
  <rowBreaks count="2" manualBreakCount="2">
    <brk id="54" max="11" man="1"/>
    <brk id="95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129"/>
  <sheetViews>
    <sheetView view="pageBreakPreview" zoomScaleSheetLayoutView="100" zoomScalePageLayoutView="0" workbookViewId="0" topLeftCell="A88">
      <selection activeCell="A127" sqref="A127"/>
    </sheetView>
  </sheetViews>
  <sheetFormatPr defaultColWidth="9.00390625" defaultRowHeight="12.75"/>
  <cols>
    <col min="1" max="1" width="55.25390625" style="0" customWidth="1"/>
    <col min="2" max="2" width="14.75390625" style="0" customWidth="1"/>
    <col min="3" max="3" width="8.75390625" style="0" customWidth="1"/>
    <col min="4" max="4" width="20.25390625" style="0" customWidth="1"/>
    <col min="5" max="5" width="13.375" style="0" hidden="1" customWidth="1"/>
    <col min="6" max="6" width="19.75390625" style="0" customWidth="1"/>
    <col min="7" max="7" width="11.75390625" style="0" customWidth="1"/>
    <col min="8" max="8" width="20.125" style="0" customWidth="1"/>
    <col min="9" max="9" width="20.00390625" style="0" customWidth="1"/>
    <col min="10" max="10" width="21.00390625" style="0" hidden="1" customWidth="1"/>
    <col min="11" max="11" width="18.625" style="0" customWidth="1"/>
    <col min="12" max="12" width="14.37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253" t="s">
        <v>142</v>
      </c>
      <c r="J1" s="253"/>
      <c r="K1" s="253"/>
      <c r="L1" s="1"/>
      <c r="M1" s="1"/>
    </row>
    <row r="2" spans="7:15" ht="12.75" customHeight="1">
      <c r="G2" s="5"/>
      <c r="H2" s="251" t="s">
        <v>143</v>
      </c>
      <c r="I2" s="251"/>
      <c r="J2" s="251"/>
      <c r="K2" s="251"/>
      <c r="L2" s="251"/>
      <c r="M2" s="5"/>
      <c r="N2" s="2"/>
      <c r="O2" s="2"/>
    </row>
    <row r="3" spans="1:15" ht="12.75">
      <c r="A3" s="251"/>
      <c r="B3" s="251"/>
      <c r="C3" s="251"/>
      <c r="D3" s="251"/>
      <c r="F3" s="5"/>
      <c r="G3" s="5"/>
      <c r="H3" s="251"/>
      <c r="I3" s="251"/>
      <c r="J3" s="251"/>
      <c r="K3" s="251"/>
      <c r="L3" s="251"/>
      <c r="M3" s="5"/>
      <c r="N3" s="2"/>
      <c r="O3" s="2"/>
    </row>
    <row r="4" spans="1:13" ht="24.75" customHeight="1">
      <c r="A4" s="251"/>
      <c r="B4" s="251"/>
      <c r="C4" s="251"/>
      <c r="D4" s="251"/>
      <c r="F4" s="5"/>
      <c r="G4" s="5"/>
      <c r="H4" s="251"/>
      <c r="I4" s="251"/>
      <c r="J4" s="251"/>
      <c r="K4" s="251"/>
      <c r="L4" s="251"/>
      <c r="M4" s="5"/>
    </row>
    <row r="5" spans="6:13" ht="14.25" customHeight="1">
      <c r="F5" s="5"/>
      <c r="G5" s="5"/>
      <c r="H5" s="5"/>
      <c r="I5" s="5"/>
      <c r="J5" s="5"/>
      <c r="K5" s="19"/>
      <c r="L5" s="5"/>
      <c r="M5" s="5"/>
    </row>
    <row r="6" spans="1:11" ht="15.75">
      <c r="A6" s="252" t="s">
        <v>0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</row>
    <row r="7" spans="1:11" ht="15.75">
      <c r="A7" s="256" t="s">
        <v>137</v>
      </c>
      <c r="B7" s="261"/>
      <c r="C7" s="261"/>
      <c r="D7" s="261"/>
      <c r="E7" s="261"/>
      <c r="F7" s="261"/>
      <c r="G7" s="261"/>
      <c r="H7" s="261"/>
      <c r="I7" s="261"/>
      <c r="J7" s="261"/>
      <c r="K7" s="261"/>
    </row>
    <row r="8" spans="1:11" ht="15.75">
      <c r="A8" s="247" t="s">
        <v>192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</row>
    <row r="9" spans="9:11" ht="12.75">
      <c r="I9" s="98"/>
      <c r="K9" s="6" t="s">
        <v>4</v>
      </c>
    </row>
    <row r="10" spans="1:11" ht="12.75">
      <c r="A10" s="225" t="s">
        <v>174</v>
      </c>
      <c r="B10" s="230"/>
      <c r="C10" s="230"/>
      <c r="D10" s="230"/>
      <c r="E10" s="230"/>
      <c r="F10" s="230"/>
      <c r="G10" s="230"/>
      <c r="H10" s="230"/>
      <c r="I10" t="s">
        <v>1</v>
      </c>
      <c r="K10" s="46" t="s">
        <v>67</v>
      </c>
    </row>
    <row r="11" spans="1:11" ht="12.75">
      <c r="A11" s="225" t="s">
        <v>175</v>
      </c>
      <c r="B11" s="231"/>
      <c r="C11" s="231"/>
      <c r="D11" s="231"/>
      <c r="E11" s="231"/>
      <c r="F11" s="231"/>
      <c r="G11" s="231"/>
      <c r="H11" s="231"/>
      <c r="I11" t="s">
        <v>2</v>
      </c>
      <c r="K11" s="47">
        <v>3510136600</v>
      </c>
    </row>
    <row r="12" spans="1:11" ht="12.75" customHeight="1" hidden="1">
      <c r="A12" s="241" t="s">
        <v>68</v>
      </c>
      <c r="B12" s="241"/>
      <c r="C12" s="241"/>
      <c r="D12" s="241"/>
      <c r="E12" s="241"/>
      <c r="F12" s="241"/>
      <c r="G12" s="241"/>
      <c r="H12" s="241"/>
      <c r="I12" s="241"/>
      <c r="K12" s="47"/>
    </row>
    <row r="13" spans="1:11" ht="12.75">
      <c r="A13" s="129" t="s">
        <v>170</v>
      </c>
      <c r="B13" s="129"/>
      <c r="C13" s="129"/>
      <c r="D13" s="232"/>
      <c r="E13" s="232"/>
      <c r="F13" s="232"/>
      <c r="G13" s="232"/>
      <c r="H13" s="232"/>
      <c r="I13" t="s">
        <v>91</v>
      </c>
      <c r="K13" s="47">
        <v>420</v>
      </c>
    </row>
    <row r="14" spans="1:11" ht="12.75">
      <c r="A14" s="225" t="s">
        <v>162</v>
      </c>
      <c r="B14" s="225"/>
      <c r="C14" s="230"/>
      <c r="D14" s="230"/>
      <c r="E14" s="230"/>
      <c r="F14" s="230"/>
      <c r="G14" s="230"/>
      <c r="H14" s="230"/>
      <c r="I14" s="225"/>
      <c r="K14" s="3"/>
    </row>
    <row r="15" spans="1:11" ht="12.75">
      <c r="A15" s="225" t="s">
        <v>164</v>
      </c>
      <c r="B15" s="225"/>
      <c r="C15" s="231"/>
      <c r="D15" s="231"/>
      <c r="E15" s="231"/>
      <c r="F15" s="231"/>
      <c r="G15" s="231"/>
      <c r="H15" s="231"/>
      <c r="I15" s="225"/>
      <c r="K15" s="3"/>
    </row>
    <row r="16" spans="1:11" ht="12.75">
      <c r="A16" s="263" t="s">
        <v>176</v>
      </c>
      <c r="B16" s="263"/>
      <c r="C16" s="263"/>
      <c r="D16" s="263"/>
      <c r="E16" s="263"/>
      <c r="F16" s="263"/>
      <c r="G16" s="263"/>
      <c r="H16" s="263"/>
      <c r="I16" s="263"/>
      <c r="J16" s="3"/>
      <c r="K16" s="6"/>
    </row>
    <row r="17" spans="1:13" ht="46.5" customHeight="1">
      <c r="A17" s="246" t="s">
        <v>138</v>
      </c>
      <c r="B17" s="246"/>
      <c r="C17" s="246"/>
      <c r="D17" s="246"/>
      <c r="E17" s="225"/>
      <c r="F17" s="268" t="s">
        <v>184</v>
      </c>
      <c r="G17" s="268"/>
      <c r="H17" s="268"/>
      <c r="I17" s="268"/>
      <c r="J17" s="268"/>
      <c r="K17" s="268"/>
      <c r="M17" s="3"/>
    </row>
    <row r="18" spans="1:13" ht="12.75">
      <c r="A18" s="4" t="s">
        <v>193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57" t="s">
        <v>5</v>
      </c>
      <c r="B21" s="244" t="s">
        <v>92</v>
      </c>
      <c r="C21" s="244" t="s">
        <v>6</v>
      </c>
      <c r="D21" s="244" t="s">
        <v>93</v>
      </c>
      <c r="E21" s="244" t="s">
        <v>7</v>
      </c>
      <c r="F21" s="244" t="s">
        <v>98</v>
      </c>
      <c r="G21" s="244" t="s">
        <v>94</v>
      </c>
      <c r="H21" s="244" t="s">
        <v>95</v>
      </c>
      <c r="I21" s="244" t="s">
        <v>106</v>
      </c>
      <c r="J21" s="244" t="s">
        <v>107</v>
      </c>
      <c r="K21" s="242" t="s">
        <v>96</v>
      </c>
      <c r="L21" s="259" t="s">
        <v>71</v>
      </c>
    </row>
    <row r="22" spans="1:12" ht="62.25" customHeight="1" thickBot="1">
      <c r="A22" s="258"/>
      <c r="B22" s="245"/>
      <c r="C22" s="245"/>
      <c r="D22" s="245"/>
      <c r="E22" s="245"/>
      <c r="F22" s="245"/>
      <c r="G22" s="245"/>
      <c r="H22" s="245"/>
      <c r="I22" s="245"/>
      <c r="J22" s="245"/>
      <c r="K22" s="243"/>
      <c r="L22" s="260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31">
        <f>D25+D67+D96+D105</f>
        <v>69921862</v>
      </c>
      <c r="E24" s="131">
        <f aca="true" t="shared" si="0" ref="E24:K24">E25+E67+E96+E105</f>
        <v>972105</v>
      </c>
      <c r="F24" s="131">
        <f>F27+F30+F44+F115+F33+F34+F54+F62</f>
        <v>69921862</v>
      </c>
      <c r="G24" s="131">
        <f t="shared" si="0"/>
        <v>0</v>
      </c>
      <c r="H24" s="131">
        <f t="shared" si="0"/>
        <v>69768680.75</v>
      </c>
      <c r="I24" s="131">
        <f t="shared" si="0"/>
        <v>69768680.75</v>
      </c>
      <c r="J24" s="131">
        <f t="shared" si="0"/>
        <v>4042.91</v>
      </c>
      <c r="K24" s="131">
        <f t="shared" si="0"/>
        <v>0</v>
      </c>
      <c r="L24" s="53">
        <f>L25+L61</f>
        <v>0</v>
      </c>
      <c r="M24" s="88"/>
      <c r="N24" s="3"/>
    </row>
    <row r="25" spans="1:14" ht="30.75" customHeight="1">
      <c r="A25" s="187" t="s">
        <v>133</v>
      </c>
      <c r="B25" s="29">
        <v>2000</v>
      </c>
      <c r="C25" s="106" t="s">
        <v>47</v>
      </c>
      <c r="D25" s="131">
        <f>D26+D31+D55+D58+D62+D66</f>
        <v>69921862</v>
      </c>
      <c r="E25" s="131">
        <f aca="true" t="shared" si="1" ref="E25:K25">E26+E31+E55+E58+E62+E66</f>
        <v>972105</v>
      </c>
      <c r="F25" s="131">
        <v>0</v>
      </c>
      <c r="G25" s="131">
        <f t="shared" si="1"/>
        <v>0</v>
      </c>
      <c r="H25" s="131">
        <f t="shared" si="1"/>
        <v>69768680.75</v>
      </c>
      <c r="I25" s="131">
        <f t="shared" si="1"/>
        <v>69768680.75</v>
      </c>
      <c r="J25" s="131">
        <f t="shared" si="1"/>
        <v>4042.91</v>
      </c>
      <c r="K25" s="131">
        <f t="shared" si="1"/>
        <v>0</v>
      </c>
      <c r="L25" s="53">
        <f>L26+L53</f>
        <v>0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44275026</v>
      </c>
      <c r="E26" s="131">
        <f aca="true" t="shared" si="2" ref="E26:K26">E27+E30</f>
        <v>972105</v>
      </c>
      <c r="F26" s="131">
        <v>0</v>
      </c>
      <c r="G26" s="131">
        <f t="shared" si="2"/>
        <v>0</v>
      </c>
      <c r="H26" s="131">
        <f t="shared" si="2"/>
        <v>44151407.48</v>
      </c>
      <c r="I26" s="131">
        <f t="shared" si="2"/>
        <v>44151407.48</v>
      </c>
      <c r="J26" s="131">
        <f t="shared" si="2"/>
        <v>0</v>
      </c>
      <c r="K26" s="131">
        <f t="shared" si="2"/>
        <v>0</v>
      </c>
      <c r="L26" s="65">
        <f>SUM(L27,L30,L31,L42,L43,L44,L52)</f>
        <v>0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36431565</v>
      </c>
      <c r="E27" s="132">
        <f aca="true" t="shared" si="3" ref="E27:K27">E28+E29</f>
        <v>0</v>
      </c>
      <c r="F27" s="132">
        <v>36431565</v>
      </c>
      <c r="G27" s="132">
        <f t="shared" si="3"/>
        <v>0</v>
      </c>
      <c r="H27" s="132">
        <f t="shared" si="3"/>
        <v>36368604.43</v>
      </c>
      <c r="I27" s="132">
        <f t="shared" si="3"/>
        <v>36368604.43</v>
      </c>
      <c r="J27" s="132">
        <f t="shared" si="3"/>
        <v>0</v>
      </c>
      <c r="K27" s="132">
        <f t="shared" si="3"/>
        <v>0</v>
      </c>
      <c r="L27" s="55">
        <v>0</v>
      </c>
      <c r="M27" s="9"/>
      <c r="N27" s="9"/>
    </row>
    <row r="28" spans="1:14" ht="15" customHeight="1">
      <c r="A28" s="41" t="s">
        <v>8</v>
      </c>
      <c r="B28" s="25">
        <v>2111</v>
      </c>
      <c r="C28" s="108" t="s">
        <v>50</v>
      </c>
      <c r="D28" s="134">
        <v>36431565</v>
      </c>
      <c r="E28" s="134"/>
      <c r="F28" s="134">
        <v>0</v>
      </c>
      <c r="G28" s="134">
        <v>0</v>
      </c>
      <c r="H28" s="134">
        <v>36368604.43</v>
      </c>
      <c r="I28" s="134">
        <f>'[1]II  квартал'!BX4</f>
        <v>36368604.43</v>
      </c>
      <c r="J28" s="134">
        <f>'[1]II  квартал'!BY4</f>
        <v>0</v>
      </c>
      <c r="K28" s="134">
        <f>H28-I28</f>
        <v>0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6">
        <v>7843461</v>
      </c>
      <c r="E30" s="136">
        <v>972105</v>
      </c>
      <c r="F30" s="136">
        <v>7843461</v>
      </c>
      <c r="G30" s="136">
        <v>0</v>
      </c>
      <c r="H30" s="136">
        <v>7782803.05</v>
      </c>
      <c r="I30" s="136">
        <f>'[1]II  квартал'!BX14</f>
        <v>7782803.049999999</v>
      </c>
      <c r="J30" s="136">
        <f>'[1]II  квартал'!BY14</f>
        <v>0</v>
      </c>
      <c r="K30" s="136">
        <f>H30-I30</f>
        <v>0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D32+D33+D34+D35+D42+D43+D44+D52</f>
        <v>12548692</v>
      </c>
      <c r="E31" s="131">
        <f aca="true" t="shared" si="4" ref="E31:K31">E32+E33+E34+E35+E42+E43+E44+E52</f>
        <v>0</v>
      </c>
      <c r="F31" s="131">
        <v>0</v>
      </c>
      <c r="G31" s="131">
        <f t="shared" si="4"/>
        <v>0</v>
      </c>
      <c r="H31" s="131">
        <f t="shared" si="4"/>
        <v>12527851.57</v>
      </c>
      <c r="I31" s="131">
        <f t="shared" si="4"/>
        <v>12527851.569999998</v>
      </c>
      <c r="J31" s="131">
        <f t="shared" si="4"/>
        <v>4042.91</v>
      </c>
      <c r="K31" s="131">
        <f t="shared" si="4"/>
        <v>0</v>
      </c>
      <c r="L31" s="55">
        <f>SUM(L32:L36,L37:L37)</f>
        <v>0</v>
      </c>
      <c r="M31" s="9"/>
      <c r="N31" s="9"/>
    </row>
    <row r="32" spans="1:14" ht="17.25" customHeight="1">
      <c r="A32" s="179" t="s">
        <v>9</v>
      </c>
      <c r="B32" s="107">
        <v>2210</v>
      </c>
      <c r="C32" s="108" t="s">
        <v>54</v>
      </c>
      <c r="D32" s="136">
        <v>221937</v>
      </c>
      <c r="E32" s="136"/>
      <c r="F32" s="136">
        <v>0</v>
      </c>
      <c r="G32" s="136">
        <v>0</v>
      </c>
      <c r="H32" s="136">
        <v>221934.63</v>
      </c>
      <c r="I32" s="136">
        <f>'[1]II  квартал'!BX25</f>
        <v>221934.63</v>
      </c>
      <c r="J32" s="136">
        <f>'[1]II  квартал'!BY25</f>
        <v>0</v>
      </c>
      <c r="K32" s="136">
        <f>H32-I32</f>
        <v>0</v>
      </c>
      <c r="L32" s="56">
        <v>0</v>
      </c>
      <c r="M32" s="3"/>
      <c r="N32" s="3"/>
    </row>
    <row r="33" spans="1:14" ht="14.25" customHeight="1">
      <c r="A33" s="112" t="s">
        <v>10</v>
      </c>
      <c r="B33" s="107">
        <v>2220</v>
      </c>
      <c r="C33" s="108" t="s">
        <v>55</v>
      </c>
      <c r="D33" s="136">
        <v>44093</v>
      </c>
      <c r="E33" s="136"/>
      <c r="F33" s="136">
        <v>44093</v>
      </c>
      <c r="G33" s="136">
        <v>0</v>
      </c>
      <c r="H33" s="136">
        <v>44092.28</v>
      </c>
      <c r="I33" s="136">
        <f>'[1]II  квартал'!BX26</f>
        <v>44092.28</v>
      </c>
      <c r="J33" s="136">
        <f>'[1]II  квартал'!BY26</f>
        <v>0</v>
      </c>
      <c r="K33" s="136">
        <f aca="true" t="shared" si="5" ref="K33:K43">H33-I33</f>
        <v>0</v>
      </c>
      <c r="L33" s="56">
        <v>0</v>
      </c>
      <c r="M33" s="3"/>
      <c r="N33" s="3"/>
    </row>
    <row r="34" spans="1:14" ht="15" customHeight="1">
      <c r="A34" s="112" t="s">
        <v>58</v>
      </c>
      <c r="B34" s="107">
        <v>2230</v>
      </c>
      <c r="C34" s="108" t="s">
        <v>56</v>
      </c>
      <c r="D34" s="136">
        <v>3176324</v>
      </c>
      <c r="E34" s="136"/>
      <c r="F34" s="136">
        <v>3176324</v>
      </c>
      <c r="G34" s="136">
        <v>0</v>
      </c>
      <c r="H34" s="136">
        <v>3161998.59</v>
      </c>
      <c r="I34" s="136">
        <f>'[1]II  квартал'!BX27</f>
        <v>3161998.59</v>
      </c>
      <c r="J34" s="136">
        <f>'[1]II  квартал'!BY27</f>
        <v>0</v>
      </c>
      <c r="K34" s="136">
        <f t="shared" si="5"/>
        <v>0</v>
      </c>
      <c r="L34" s="56">
        <v>0</v>
      </c>
      <c r="M34" s="3"/>
      <c r="N34" s="3"/>
    </row>
    <row r="35" spans="1:14" ht="14.25" customHeight="1">
      <c r="A35" s="112" t="s">
        <v>85</v>
      </c>
      <c r="B35" s="107">
        <v>2240</v>
      </c>
      <c r="C35" s="108" t="s">
        <v>57</v>
      </c>
      <c r="D35" s="136">
        <v>390120</v>
      </c>
      <c r="E35" s="136"/>
      <c r="F35" s="136">
        <v>0</v>
      </c>
      <c r="G35" s="136">
        <v>0</v>
      </c>
      <c r="H35" s="136">
        <v>385982.33</v>
      </c>
      <c r="I35" s="136">
        <f>'[1]II  квартал'!BX28</f>
        <v>385982.33</v>
      </c>
      <c r="J35" s="136">
        <f>'[1]II  квартал'!BY28</f>
        <v>0</v>
      </c>
      <c r="K35" s="136">
        <f t="shared" si="5"/>
        <v>0</v>
      </c>
      <c r="L35" s="56">
        <v>0</v>
      </c>
      <c r="M35" s="3"/>
      <c r="N35" s="3"/>
    </row>
    <row r="36" spans="1:14" ht="15" hidden="1">
      <c r="A36" s="44"/>
      <c r="B36" s="25"/>
      <c r="C36" s="26"/>
      <c r="D36" s="136">
        <v>0</v>
      </c>
      <c r="E36" s="136"/>
      <c r="F36" s="136">
        <v>0</v>
      </c>
      <c r="G36" s="136">
        <v>0</v>
      </c>
      <c r="H36" s="136"/>
      <c r="I36" s="136" t="e">
        <f>#REF!</f>
        <v>#REF!</v>
      </c>
      <c r="J36" s="136" t="e">
        <f>#REF!</f>
        <v>#REF!</v>
      </c>
      <c r="K36" s="136" t="e">
        <f t="shared" si="5"/>
        <v>#REF!</v>
      </c>
      <c r="L36" s="56">
        <v>0</v>
      </c>
      <c r="M36" s="3"/>
      <c r="N36" s="3"/>
    </row>
    <row r="37" spans="1:14" ht="14.25" customHeight="1" hidden="1">
      <c r="A37" s="41" t="s">
        <v>76</v>
      </c>
      <c r="B37" s="25">
        <v>1136</v>
      </c>
      <c r="C37" s="26"/>
      <c r="D37" s="136">
        <v>0</v>
      </c>
      <c r="E37" s="136"/>
      <c r="F37" s="136">
        <v>0</v>
      </c>
      <c r="G37" s="136">
        <v>0</v>
      </c>
      <c r="H37" s="136"/>
      <c r="I37" s="136" t="e">
        <f>#REF!</f>
        <v>#REF!</v>
      </c>
      <c r="J37" s="136" t="e">
        <f>#REF!</f>
        <v>#REF!</v>
      </c>
      <c r="K37" s="136" t="e">
        <f t="shared" si="5"/>
        <v>#REF!</v>
      </c>
      <c r="L37" s="56">
        <v>0</v>
      </c>
      <c r="M37" s="3"/>
      <c r="N37" s="3"/>
    </row>
    <row r="38" spans="1:14" ht="28.5" hidden="1">
      <c r="A38" s="44" t="s">
        <v>11</v>
      </c>
      <c r="B38" s="25">
        <v>1137</v>
      </c>
      <c r="C38" s="25"/>
      <c r="D38" s="136">
        <v>0</v>
      </c>
      <c r="E38" s="136"/>
      <c r="F38" s="136">
        <v>0</v>
      </c>
      <c r="G38" s="136">
        <v>0</v>
      </c>
      <c r="H38" s="136"/>
      <c r="I38" s="136" t="e">
        <f>#REF!</f>
        <v>#REF!</v>
      </c>
      <c r="J38" s="136" t="e">
        <f>#REF!</f>
        <v>#REF!</v>
      </c>
      <c r="K38" s="136" t="e">
        <f t="shared" si="5"/>
        <v>#REF!</v>
      </c>
      <c r="L38" s="56">
        <v>0</v>
      </c>
      <c r="M38" s="3"/>
      <c r="N38" s="3"/>
    </row>
    <row r="39" spans="1:14" ht="15" customHeight="1" hidden="1">
      <c r="A39" s="41" t="s">
        <v>25</v>
      </c>
      <c r="B39" s="25">
        <v>1138</v>
      </c>
      <c r="C39" s="25"/>
      <c r="D39" s="136">
        <v>0</v>
      </c>
      <c r="E39" s="136"/>
      <c r="F39" s="136">
        <v>0</v>
      </c>
      <c r="G39" s="136">
        <v>0</v>
      </c>
      <c r="H39" s="136"/>
      <c r="I39" s="136" t="e">
        <f>#REF!</f>
        <v>#REF!</v>
      </c>
      <c r="J39" s="136" t="e">
        <f>#REF!</f>
        <v>#REF!</v>
      </c>
      <c r="K39" s="136" t="e">
        <f t="shared" si="5"/>
        <v>#REF!</v>
      </c>
      <c r="L39" s="56">
        <v>0</v>
      </c>
      <c r="M39" s="3"/>
      <c r="N39" s="3"/>
    </row>
    <row r="40" spans="1:14" ht="15" customHeight="1" hidden="1">
      <c r="A40" s="41" t="s">
        <v>12</v>
      </c>
      <c r="B40" s="25">
        <v>1139</v>
      </c>
      <c r="C40" s="25"/>
      <c r="D40" s="136">
        <v>0</v>
      </c>
      <c r="E40" s="136"/>
      <c r="F40" s="136">
        <v>0</v>
      </c>
      <c r="G40" s="136">
        <v>0</v>
      </c>
      <c r="H40" s="136"/>
      <c r="I40" s="136" t="e">
        <f>#REF!</f>
        <v>#REF!</v>
      </c>
      <c r="J40" s="136" t="e">
        <f>#REF!</f>
        <v>#REF!</v>
      </c>
      <c r="K40" s="136" t="e">
        <f t="shared" si="5"/>
        <v>#REF!</v>
      </c>
      <c r="L40" s="51">
        <v>0</v>
      </c>
      <c r="M40" s="3"/>
      <c r="N40" s="3"/>
    </row>
    <row r="41" spans="1:14" ht="13.5" customHeight="1" hidden="1">
      <c r="A41" s="35">
        <v>1</v>
      </c>
      <c r="B41" s="36">
        <v>2</v>
      </c>
      <c r="C41" s="36"/>
      <c r="D41" s="210">
        <v>4</v>
      </c>
      <c r="E41" s="210">
        <v>5</v>
      </c>
      <c r="F41" s="210">
        <v>5</v>
      </c>
      <c r="G41" s="210">
        <v>6</v>
      </c>
      <c r="H41" s="210"/>
      <c r="I41" s="210">
        <v>8</v>
      </c>
      <c r="J41" s="210">
        <v>9</v>
      </c>
      <c r="K41" s="136">
        <f t="shared" si="5"/>
        <v>-8</v>
      </c>
      <c r="L41" s="50">
        <v>10</v>
      </c>
      <c r="M41" s="3"/>
      <c r="N41" s="3"/>
    </row>
    <row r="42" spans="1:14" s="10" customFormat="1" ht="15">
      <c r="A42" s="112" t="s">
        <v>13</v>
      </c>
      <c r="B42" s="107">
        <v>2250</v>
      </c>
      <c r="C42" s="107">
        <v>130</v>
      </c>
      <c r="D42" s="136">
        <v>4043</v>
      </c>
      <c r="E42" s="136"/>
      <c r="F42" s="136">
        <v>0</v>
      </c>
      <c r="G42" s="136">
        <v>0</v>
      </c>
      <c r="H42" s="136">
        <v>4042.91</v>
      </c>
      <c r="I42" s="136">
        <f>'[1]II  квартал'!$BX$35</f>
        <v>4042.91</v>
      </c>
      <c r="J42" s="136">
        <f>'[1]II  квартал'!$BX$35</f>
        <v>4042.91</v>
      </c>
      <c r="K42" s="136">
        <f t="shared" si="5"/>
        <v>0</v>
      </c>
      <c r="L42" s="57">
        <v>0</v>
      </c>
      <c r="M42" s="9"/>
      <c r="N42" s="9"/>
    </row>
    <row r="43" spans="1:14" s="10" customFormat="1" ht="15">
      <c r="A43" s="43" t="s">
        <v>117</v>
      </c>
      <c r="B43" s="27">
        <v>2260</v>
      </c>
      <c r="C43" s="27">
        <v>140</v>
      </c>
      <c r="D43" s="136">
        <v>0</v>
      </c>
      <c r="E43" s="136"/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f t="shared" si="5"/>
        <v>0</v>
      </c>
      <c r="L43" s="56">
        <v>0</v>
      </c>
      <c r="M43" s="9"/>
      <c r="N43" s="9"/>
    </row>
    <row r="44" spans="1:14" s="10" customFormat="1" ht="14.25" customHeight="1">
      <c r="A44" s="42" t="s">
        <v>14</v>
      </c>
      <c r="B44" s="107">
        <v>2270</v>
      </c>
      <c r="C44" s="107">
        <v>150</v>
      </c>
      <c r="D44" s="132">
        <f>D45+D46+D47+D48+D49</f>
        <v>8699651</v>
      </c>
      <c r="E44" s="132">
        <f aca="true" t="shared" si="6" ref="E44:K44">E45+E46+E47+E48+E49</f>
        <v>0</v>
      </c>
      <c r="F44" s="132">
        <v>8699651</v>
      </c>
      <c r="G44" s="132">
        <f t="shared" si="6"/>
        <v>0</v>
      </c>
      <c r="H44" s="132">
        <f t="shared" si="6"/>
        <v>8697277.63</v>
      </c>
      <c r="I44" s="132">
        <f t="shared" si="6"/>
        <v>8697277.629999999</v>
      </c>
      <c r="J44" s="132">
        <f t="shared" si="6"/>
        <v>0</v>
      </c>
      <c r="K44" s="132">
        <f t="shared" si="6"/>
        <v>0</v>
      </c>
      <c r="L44" s="55">
        <f>SUM(L45:L50)</f>
        <v>0</v>
      </c>
      <c r="M44" s="9"/>
      <c r="N44" s="9"/>
    </row>
    <row r="45" spans="1:14" ht="16.5" customHeight="1">
      <c r="A45" s="41" t="s">
        <v>15</v>
      </c>
      <c r="B45" s="25">
        <v>2271</v>
      </c>
      <c r="C45" s="25">
        <v>160</v>
      </c>
      <c r="D45" s="134">
        <v>7572218</v>
      </c>
      <c r="E45" s="134"/>
      <c r="F45" s="134">
        <v>0</v>
      </c>
      <c r="G45" s="134">
        <v>0</v>
      </c>
      <c r="H45" s="134">
        <v>7572218</v>
      </c>
      <c r="I45" s="134">
        <f>'[1]II  квартал'!BX46</f>
        <v>7572218</v>
      </c>
      <c r="J45" s="134">
        <f>'[1]II  квартал'!BY46</f>
        <v>0</v>
      </c>
      <c r="K45" s="134">
        <f aca="true" t="shared" si="7" ref="K45:K65">H45-I45</f>
        <v>0</v>
      </c>
      <c r="L45" s="56">
        <v>0</v>
      </c>
      <c r="M45" s="3"/>
      <c r="N45" s="3"/>
    </row>
    <row r="46" spans="1:14" ht="18" customHeight="1">
      <c r="A46" s="41" t="s">
        <v>16</v>
      </c>
      <c r="B46" s="25">
        <v>2272</v>
      </c>
      <c r="C46" s="25">
        <v>170</v>
      </c>
      <c r="D46" s="134">
        <v>219966</v>
      </c>
      <c r="E46" s="134"/>
      <c r="F46" s="134">
        <v>0</v>
      </c>
      <c r="G46" s="134">
        <v>0</v>
      </c>
      <c r="H46" s="134">
        <v>219428.75</v>
      </c>
      <c r="I46" s="134">
        <f>'[1]II  квартал'!BX47</f>
        <v>219428.75</v>
      </c>
      <c r="J46" s="134">
        <f>'[1]II  квартал'!BY47</f>
        <v>0</v>
      </c>
      <c r="K46" s="134">
        <f t="shared" si="7"/>
        <v>0</v>
      </c>
      <c r="L46" s="56">
        <v>0</v>
      </c>
      <c r="M46" s="3"/>
      <c r="N46" s="3"/>
    </row>
    <row r="47" spans="1:14" ht="15.75" customHeight="1">
      <c r="A47" s="41" t="s">
        <v>17</v>
      </c>
      <c r="B47" s="25">
        <v>2273</v>
      </c>
      <c r="C47" s="25">
        <v>180</v>
      </c>
      <c r="D47" s="134">
        <v>907467</v>
      </c>
      <c r="E47" s="134"/>
      <c r="F47" s="134">
        <v>0</v>
      </c>
      <c r="G47" s="134">
        <v>0</v>
      </c>
      <c r="H47" s="134">
        <v>905630.88</v>
      </c>
      <c r="I47" s="134">
        <f>'[1]II  квартал'!BX48</f>
        <v>905630.8799999999</v>
      </c>
      <c r="J47" s="134">
        <f>'[1]II  квартал'!BY48</f>
        <v>0</v>
      </c>
      <c r="K47" s="134">
        <f t="shared" si="7"/>
        <v>0</v>
      </c>
      <c r="L47" s="56">
        <v>0</v>
      </c>
      <c r="M47" s="3"/>
      <c r="N47" s="3"/>
    </row>
    <row r="48" spans="1:14" ht="17.25" customHeight="1">
      <c r="A48" s="41" t="s">
        <v>19</v>
      </c>
      <c r="B48" s="25">
        <v>2274</v>
      </c>
      <c r="C48" s="25">
        <v>190</v>
      </c>
      <c r="D48" s="134">
        <v>0</v>
      </c>
      <c r="E48" s="134"/>
      <c r="F48" s="134">
        <v>0</v>
      </c>
      <c r="G48" s="134">
        <v>0</v>
      </c>
      <c r="H48" s="134"/>
      <c r="I48" s="134">
        <f>'[1]II  квартал'!BX49</f>
        <v>0</v>
      </c>
      <c r="J48" s="134">
        <f>'[1]II  квартал'!BY49</f>
        <v>0</v>
      </c>
      <c r="K48" s="134">
        <f t="shared" si="7"/>
        <v>0</v>
      </c>
      <c r="L48" s="56">
        <v>0</v>
      </c>
      <c r="M48" s="3"/>
      <c r="N48" s="3"/>
    </row>
    <row r="49" spans="1:14" ht="18" customHeight="1">
      <c r="A49" s="41" t="s">
        <v>18</v>
      </c>
      <c r="B49" s="25">
        <v>2275</v>
      </c>
      <c r="C49" s="25">
        <v>200</v>
      </c>
      <c r="D49" s="134">
        <v>0</v>
      </c>
      <c r="E49" s="134"/>
      <c r="F49" s="134">
        <v>0</v>
      </c>
      <c r="G49" s="134">
        <v>0</v>
      </c>
      <c r="H49" s="134">
        <v>0</v>
      </c>
      <c r="I49" s="134">
        <f>'[1]II  квартал'!BX50</f>
        <v>0</v>
      </c>
      <c r="J49" s="134">
        <f>'[1]II  квартал'!BY50</f>
        <v>0</v>
      </c>
      <c r="K49" s="134">
        <f t="shared" si="7"/>
        <v>0</v>
      </c>
      <c r="L49" s="56">
        <v>0</v>
      </c>
      <c r="M49" s="3"/>
      <c r="N49" s="3"/>
    </row>
    <row r="50" spans="1:14" ht="18.75" customHeight="1" hidden="1">
      <c r="A50" s="41" t="s">
        <v>18</v>
      </c>
      <c r="B50" s="25">
        <v>1166</v>
      </c>
      <c r="C50" s="25">
        <v>220</v>
      </c>
      <c r="D50" s="134">
        <v>0</v>
      </c>
      <c r="E50" s="134"/>
      <c r="F50" s="134">
        <v>0</v>
      </c>
      <c r="G50" s="134">
        <v>0</v>
      </c>
      <c r="H50" s="134">
        <v>0</v>
      </c>
      <c r="I50" s="134" t="e">
        <f>#REF!</f>
        <v>#REF!</v>
      </c>
      <c r="J50" s="134" t="e">
        <f>#REF!</f>
        <v>#REF!</v>
      </c>
      <c r="K50" s="134" t="e">
        <f t="shared" si="7"/>
        <v>#REF!</v>
      </c>
      <c r="L50" s="56">
        <v>0</v>
      </c>
      <c r="M50" s="3"/>
      <c r="N50" s="3"/>
    </row>
    <row r="51" spans="1:14" ht="18.75" customHeight="1">
      <c r="A51" s="41" t="s">
        <v>141</v>
      </c>
      <c r="B51" s="25">
        <v>2276</v>
      </c>
      <c r="C51" s="25">
        <v>210</v>
      </c>
      <c r="D51" s="134">
        <v>0</v>
      </c>
      <c r="E51" s="134"/>
      <c r="F51" s="134"/>
      <c r="G51" s="134"/>
      <c r="H51" s="134">
        <v>0</v>
      </c>
      <c r="I51" s="134">
        <v>0</v>
      </c>
      <c r="J51" s="134">
        <v>0</v>
      </c>
      <c r="K51" s="134">
        <f t="shared" si="7"/>
        <v>0</v>
      </c>
      <c r="L51" s="56"/>
      <c r="M51" s="3"/>
      <c r="N51" s="3"/>
    </row>
    <row r="52" spans="1:14" s="10" customFormat="1" ht="27.75" customHeight="1">
      <c r="A52" s="43" t="s">
        <v>118</v>
      </c>
      <c r="B52" s="107">
        <v>2280</v>
      </c>
      <c r="C52" s="107">
        <v>220</v>
      </c>
      <c r="D52" s="136">
        <f>D53+D54</f>
        <v>12524</v>
      </c>
      <c r="E52" s="136">
        <f aca="true" t="shared" si="8" ref="E52:K52">E53+E54</f>
        <v>0</v>
      </c>
      <c r="F52" s="136">
        <v>0</v>
      </c>
      <c r="G52" s="136">
        <f t="shared" si="8"/>
        <v>0</v>
      </c>
      <c r="H52" s="136">
        <f t="shared" si="8"/>
        <v>12523.2</v>
      </c>
      <c r="I52" s="136">
        <f t="shared" si="8"/>
        <v>12523.2</v>
      </c>
      <c r="J52" s="136">
        <f t="shared" si="8"/>
        <v>0</v>
      </c>
      <c r="K52" s="136">
        <f t="shared" si="8"/>
        <v>0</v>
      </c>
      <c r="L52" s="57">
        <v>0</v>
      </c>
      <c r="M52" s="9"/>
      <c r="N52" s="9"/>
    </row>
    <row r="53" spans="1:14" s="24" customFormat="1" ht="28.5">
      <c r="A53" s="44" t="s">
        <v>59</v>
      </c>
      <c r="B53" s="25">
        <v>2281</v>
      </c>
      <c r="C53" s="25">
        <v>230</v>
      </c>
      <c r="D53" s="134">
        <v>0</v>
      </c>
      <c r="E53" s="134"/>
      <c r="F53" s="134">
        <v>0</v>
      </c>
      <c r="G53" s="134">
        <v>0</v>
      </c>
      <c r="H53" s="134">
        <v>0</v>
      </c>
      <c r="I53" s="134">
        <v>0</v>
      </c>
      <c r="J53" s="134">
        <v>0</v>
      </c>
      <c r="K53" s="134">
        <f t="shared" si="7"/>
        <v>0</v>
      </c>
      <c r="L53" s="56">
        <f>L56</f>
        <v>0</v>
      </c>
      <c r="M53" s="23"/>
      <c r="N53" s="23"/>
    </row>
    <row r="54" spans="1:14" s="24" customFormat="1" ht="32.25" customHeight="1">
      <c r="A54" s="44" t="s">
        <v>100</v>
      </c>
      <c r="B54" s="25">
        <v>2282</v>
      </c>
      <c r="C54" s="25">
        <v>240</v>
      </c>
      <c r="D54" s="134">
        <v>12524</v>
      </c>
      <c r="E54" s="134"/>
      <c r="F54" s="134">
        <v>12524</v>
      </c>
      <c r="G54" s="134">
        <v>0</v>
      </c>
      <c r="H54" s="134">
        <v>12523.2</v>
      </c>
      <c r="I54" s="134">
        <f>'[1]II  квартал'!BX55</f>
        <v>12523.2</v>
      </c>
      <c r="J54" s="134">
        <f>'[1]II  квартал'!BY55</f>
        <v>0</v>
      </c>
      <c r="K54" s="134">
        <f t="shared" si="7"/>
        <v>0</v>
      </c>
      <c r="L54" s="56">
        <v>0</v>
      </c>
      <c r="M54" s="23"/>
      <c r="N54" s="23"/>
    </row>
    <row r="55" spans="1:14" ht="15.75" customHeight="1">
      <c r="A55" s="115" t="s">
        <v>119</v>
      </c>
      <c r="B55" s="105">
        <v>2400</v>
      </c>
      <c r="C55" s="105">
        <v>250</v>
      </c>
      <c r="D55" s="141">
        <f>D56+D57</f>
        <v>0</v>
      </c>
      <c r="E55" s="141">
        <f aca="true" t="shared" si="9" ref="E55:K55">E56+E57</f>
        <v>0</v>
      </c>
      <c r="F55" s="141">
        <f t="shared" si="9"/>
        <v>0</v>
      </c>
      <c r="G55" s="141">
        <f t="shared" si="9"/>
        <v>0</v>
      </c>
      <c r="H55" s="141">
        <f t="shared" si="9"/>
        <v>0</v>
      </c>
      <c r="I55" s="141">
        <f t="shared" si="9"/>
        <v>0</v>
      </c>
      <c r="J55" s="141">
        <f t="shared" si="9"/>
        <v>0</v>
      </c>
      <c r="K55" s="141">
        <f t="shared" si="9"/>
        <v>0</v>
      </c>
      <c r="L55" s="56">
        <v>0</v>
      </c>
      <c r="M55" s="3"/>
      <c r="N55" s="3"/>
    </row>
    <row r="56" spans="1:14" s="10" customFormat="1" ht="15" customHeight="1">
      <c r="A56" s="116" t="s">
        <v>120</v>
      </c>
      <c r="B56" s="107">
        <v>2410</v>
      </c>
      <c r="C56" s="107">
        <v>260</v>
      </c>
      <c r="D56" s="140">
        <f>D59</f>
        <v>0</v>
      </c>
      <c r="E56" s="140">
        <f>E59</f>
        <v>0</v>
      </c>
      <c r="F56" s="140">
        <v>0</v>
      </c>
      <c r="G56" s="140">
        <f>G59</f>
        <v>0</v>
      </c>
      <c r="H56" s="140">
        <f>H59</f>
        <v>0</v>
      </c>
      <c r="I56" s="140">
        <v>0</v>
      </c>
      <c r="J56" s="140">
        <v>0</v>
      </c>
      <c r="K56" s="134">
        <f t="shared" si="7"/>
        <v>0</v>
      </c>
      <c r="L56" s="55">
        <f>SUM(L57:L59)</f>
        <v>0</v>
      </c>
      <c r="M56" s="9"/>
      <c r="N56" s="9"/>
    </row>
    <row r="57" spans="1:14" s="10" customFormat="1" ht="15">
      <c r="A57" s="116" t="s">
        <v>121</v>
      </c>
      <c r="B57" s="107">
        <v>2420</v>
      </c>
      <c r="C57" s="107">
        <v>270</v>
      </c>
      <c r="D57" s="136">
        <v>0</v>
      </c>
      <c r="E57" s="136"/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f t="shared" si="7"/>
        <v>0</v>
      </c>
      <c r="L57" s="56">
        <v>0</v>
      </c>
      <c r="M57" s="9"/>
      <c r="N57" s="9"/>
    </row>
    <row r="58" spans="1:14" s="10" customFormat="1" ht="15.75">
      <c r="A58" s="115" t="s">
        <v>122</v>
      </c>
      <c r="B58" s="105">
        <v>2600</v>
      </c>
      <c r="C58" s="105">
        <v>280</v>
      </c>
      <c r="D58" s="141">
        <f>D59+D60+D61</f>
        <v>0</v>
      </c>
      <c r="E58" s="141">
        <f aca="true" t="shared" si="10" ref="E58:K58">E59+E60+E61</f>
        <v>0</v>
      </c>
      <c r="F58" s="141">
        <f t="shared" si="10"/>
        <v>0</v>
      </c>
      <c r="G58" s="141">
        <f t="shared" si="10"/>
        <v>0</v>
      </c>
      <c r="H58" s="141">
        <f t="shared" si="10"/>
        <v>0</v>
      </c>
      <c r="I58" s="141">
        <f t="shared" si="10"/>
        <v>0</v>
      </c>
      <c r="J58" s="141">
        <f t="shared" si="10"/>
        <v>0</v>
      </c>
      <c r="K58" s="141">
        <f t="shared" si="10"/>
        <v>0</v>
      </c>
      <c r="L58" s="56">
        <v>0</v>
      </c>
      <c r="M58" s="9"/>
      <c r="N58" s="9"/>
    </row>
    <row r="59" spans="1:14" s="10" customFormat="1" ht="30.75" customHeight="1">
      <c r="A59" s="116" t="s">
        <v>134</v>
      </c>
      <c r="B59" s="107">
        <v>2610</v>
      </c>
      <c r="C59" s="107">
        <v>290</v>
      </c>
      <c r="D59" s="132">
        <v>0</v>
      </c>
      <c r="E59" s="132">
        <f>SUM(E60:E62)</f>
        <v>0</v>
      </c>
      <c r="F59" s="132">
        <v>0</v>
      </c>
      <c r="G59" s="132">
        <f>SUM(G60:G62)</f>
        <v>0</v>
      </c>
      <c r="H59" s="132">
        <v>0</v>
      </c>
      <c r="I59" s="132">
        <v>0</v>
      </c>
      <c r="J59" s="132">
        <v>0</v>
      </c>
      <c r="K59" s="134">
        <f t="shared" si="7"/>
        <v>0</v>
      </c>
      <c r="L59" s="55">
        <f>SUM(L60:L62)</f>
        <v>0</v>
      </c>
      <c r="M59" s="9"/>
      <c r="N59" s="9"/>
    </row>
    <row r="60" spans="1:14" ht="29.25" customHeight="1">
      <c r="A60" s="116" t="s">
        <v>26</v>
      </c>
      <c r="B60" s="107">
        <v>2620</v>
      </c>
      <c r="C60" s="107">
        <v>300</v>
      </c>
      <c r="D60" s="134">
        <v>0</v>
      </c>
      <c r="E60" s="134"/>
      <c r="F60" s="134">
        <v>0</v>
      </c>
      <c r="G60" s="134">
        <v>0</v>
      </c>
      <c r="H60" s="134">
        <v>0</v>
      </c>
      <c r="I60" s="134">
        <v>0</v>
      </c>
      <c r="J60" s="134">
        <v>0</v>
      </c>
      <c r="K60" s="134">
        <f t="shared" si="7"/>
        <v>0</v>
      </c>
      <c r="L60" s="56">
        <v>0</v>
      </c>
      <c r="M60" s="3"/>
      <c r="N60" s="3"/>
    </row>
    <row r="61" spans="1:14" ht="28.5" customHeight="1">
      <c r="A61" s="116" t="s">
        <v>123</v>
      </c>
      <c r="B61" s="107">
        <v>2630</v>
      </c>
      <c r="C61" s="107">
        <v>310</v>
      </c>
      <c r="D61" s="134">
        <v>0</v>
      </c>
      <c r="E61" s="134"/>
      <c r="F61" s="134">
        <v>0</v>
      </c>
      <c r="G61" s="134">
        <v>0</v>
      </c>
      <c r="H61" s="134">
        <v>0</v>
      </c>
      <c r="I61" s="134">
        <v>0</v>
      </c>
      <c r="J61" s="134">
        <v>0</v>
      </c>
      <c r="K61" s="134">
        <f t="shared" si="7"/>
        <v>0</v>
      </c>
      <c r="L61" s="61">
        <v>0</v>
      </c>
      <c r="M61" s="3"/>
      <c r="N61" s="3"/>
    </row>
    <row r="62" spans="1:14" ht="19.5" customHeight="1">
      <c r="A62" s="109" t="s">
        <v>124</v>
      </c>
      <c r="B62" s="105">
        <v>2700</v>
      </c>
      <c r="C62" s="105">
        <v>320</v>
      </c>
      <c r="D62" s="141">
        <f>D63+D64+D65</f>
        <v>13098144</v>
      </c>
      <c r="E62" s="141">
        <f aca="true" t="shared" si="11" ref="E62:K62">E63+E64+E65</f>
        <v>0</v>
      </c>
      <c r="F62" s="141">
        <v>13098144</v>
      </c>
      <c r="G62" s="141">
        <f t="shared" si="11"/>
        <v>0</v>
      </c>
      <c r="H62" s="141">
        <f t="shared" si="11"/>
        <v>13089421.7</v>
      </c>
      <c r="I62" s="141">
        <f t="shared" si="11"/>
        <v>13089421.7</v>
      </c>
      <c r="J62" s="141">
        <f t="shared" si="11"/>
        <v>0</v>
      </c>
      <c r="K62" s="141">
        <f t="shared" si="11"/>
        <v>0</v>
      </c>
      <c r="L62" s="61">
        <v>0</v>
      </c>
      <c r="M62" s="3"/>
      <c r="N62" s="3"/>
    </row>
    <row r="63" spans="1:14" s="10" customFormat="1" ht="17.25" customHeight="1">
      <c r="A63" s="112" t="s">
        <v>20</v>
      </c>
      <c r="B63" s="107">
        <v>2710</v>
      </c>
      <c r="C63" s="107">
        <v>330</v>
      </c>
      <c r="D63" s="136">
        <v>0</v>
      </c>
      <c r="E63" s="136"/>
      <c r="F63" s="136">
        <v>0</v>
      </c>
      <c r="G63" s="136">
        <v>0</v>
      </c>
      <c r="H63" s="136">
        <v>0</v>
      </c>
      <c r="I63" s="136">
        <v>0</v>
      </c>
      <c r="J63" s="136">
        <v>0</v>
      </c>
      <c r="K63" s="136">
        <f t="shared" si="7"/>
        <v>0</v>
      </c>
      <c r="L63" s="51">
        <v>0</v>
      </c>
      <c r="M63" s="9"/>
      <c r="N63" s="9"/>
    </row>
    <row r="64" spans="1:14" s="1" customFormat="1" ht="15" customHeight="1">
      <c r="A64" s="112" t="s">
        <v>41</v>
      </c>
      <c r="B64" s="107">
        <v>2720</v>
      </c>
      <c r="C64" s="107">
        <v>340</v>
      </c>
      <c r="D64" s="151">
        <v>12171528</v>
      </c>
      <c r="E64" s="151">
        <f>SUM(E65,E77,E78)</f>
        <v>0</v>
      </c>
      <c r="F64" s="151">
        <v>0</v>
      </c>
      <c r="G64" s="151">
        <f>SUM(G65,G77,G78)</f>
        <v>0</v>
      </c>
      <c r="H64" s="151">
        <v>12162806.79</v>
      </c>
      <c r="I64" s="151">
        <f>'[1]II  квартал'!BX67</f>
        <v>12162806.79</v>
      </c>
      <c r="J64" s="151">
        <f>'[1]II  квартал'!BY67</f>
        <v>0</v>
      </c>
      <c r="K64" s="134">
        <f t="shared" si="7"/>
        <v>0</v>
      </c>
      <c r="L64" s="58">
        <f>SUM(L65,L77,L78)</f>
        <v>0</v>
      </c>
      <c r="M64" s="12"/>
      <c r="N64" s="12"/>
    </row>
    <row r="65" spans="1:14" s="1" customFormat="1" ht="14.25" customHeight="1">
      <c r="A65" s="112" t="s">
        <v>125</v>
      </c>
      <c r="B65" s="107">
        <v>2730</v>
      </c>
      <c r="C65" s="107">
        <v>350</v>
      </c>
      <c r="D65" s="151">
        <v>926616</v>
      </c>
      <c r="E65" s="151">
        <f>SUM(E66:E67,E72)</f>
        <v>0</v>
      </c>
      <c r="F65" s="151">
        <v>0</v>
      </c>
      <c r="G65" s="151">
        <f>SUM(G66:G67,G72)</f>
        <v>0</v>
      </c>
      <c r="H65" s="151">
        <v>926614.91</v>
      </c>
      <c r="I65" s="151">
        <f>'[1]II  квартал'!BX68</f>
        <v>926614.91</v>
      </c>
      <c r="J65" s="151">
        <f>'[1]II  квартал'!BY68</f>
        <v>0</v>
      </c>
      <c r="K65" s="134">
        <f t="shared" si="7"/>
        <v>0</v>
      </c>
      <c r="L65" s="58">
        <f>SUM(L66:L67,L72)</f>
        <v>0</v>
      </c>
      <c r="M65" s="12"/>
      <c r="N65" s="12"/>
    </row>
    <row r="66" spans="1:14" s="10" customFormat="1" ht="16.5" customHeight="1">
      <c r="A66" s="109" t="s">
        <v>126</v>
      </c>
      <c r="B66" s="105">
        <v>2800</v>
      </c>
      <c r="C66" s="105">
        <v>360</v>
      </c>
      <c r="D66" s="176">
        <v>0</v>
      </c>
      <c r="E66" s="176"/>
      <c r="F66" s="176">
        <v>0</v>
      </c>
      <c r="G66" s="176">
        <v>0</v>
      </c>
      <c r="H66" s="176">
        <v>0</v>
      </c>
      <c r="I66" s="176">
        <f>'[1]II  квартал'!BX70</f>
        <v>0</v>
      </c>
      <c r="J66" s="176">
        <f>'[1]II  квартал'!BY70</f>
        <v>0</v>
      </c>
      <c r="K66" s="176">
        <f>H66-I66</f>
        <v>0</v>
      </c>
      <c r="L66" s="51">
        <v>0</v>
      </c>
      <c r="M66" s="9"/>
      <c r="N66" s="9"/>
    </row>
    <row r="67" spans="1:14" s="10" customFormat="1" ht="15.75" customHeight="1">
      <c r="A67" s="118" t="s">
        <v>21</v>
      </c>
      <c r="B67" s="29">
        <v>3000</v>
      </c>
      <c r="C67" s="29">
        <v>370</v>
      </c>
      <c r="D67" s="207">
        <f>D68+D91</f>
        <v>0</v>
      </c>
      <c r="E67" s="207">
        <f aca="true" t="shared" si="12" ref="E67:K67">E68+E91</f>
        <v>0</v>
      </c>
      <c r="F67" s="207">
        <f t="shared" si="12"/>
        <v>0</v>
      </c>
      <c r="G67" s="207">
        <f t="shared" si="12"/>
        <v>0</v>
      </c>
      <c r="H67" s="207">
        <f t="shared" si="12"/>
        <v>0</v>
      </c>
      <c r="I67" s="207">
        <f t="shared" si="12"/>
        <v>0</v>
      </c>
      <c r="J67" s="207">
        <f t="shared" si="12"/>
        <v>0</v>
      </c>
      <c r="K67" s="207">
        <f t="shared" si="12"/>
        <v>0</v>
      </c>
      <c r="L67" s="51">
        <v>0</v>
      </c>
      <c r="M67" s="9"/>
      <c r="N67" s="9"/>
    </row>
    <row r="68" spans="1:14" ht="14.25" customHeight="1">
      <c r="A68" s="45" t="s">
        <v>22</v>
      </c>
      <c r="B68" s="29">
        <v>3100</v>
      </c>
      <c r="C68" s="29">
        <v>380</v>
      </c>
      <c r="D68" s="141">
        <f>D69+D70+D75+D79+D89+D90</f>
        <v>0</v>
      </c>
      <c r="E68" s="141">
        <f aca="true" t="shared" si="13" ref="E68:K68">E69+E70+E75+E79+E89+E90</f>
        <v>0</v>
      </c>
      <c r="F68" s="141">
        <f t="shared" si="13"/>
        <v>0</v>
      </c>
      <c r="G68" s="141">
        <f t="shared" si="13"/>
        <v>0</v>
      </c>
      <c r="H68" s="141">
        <f t="shared" si="13"/>
        <v>0</v>
      </c>
      <c r="I68" s="141">
        <f t="shared" si="13"/>
        <v>0</v>
      </c>
      <c r="J68" s="141">
        <f t="shared" si="13"/>
        <v>0</v>
      </c>
      <c r="K68" s="141">
        <f t="shared" si="13"/>
        <v>0</v>
      </c>
      <c r="L68" s="51">
        <v>0</v>
      </c>
      <c r="M68" s="3"/>
      <c r="N68" s="3"/>
    </row>
    <row r="69" spans="1:14" ht="30" customHeight="1">
      <c r="A69" s="116" t="s">
        <v>23</v>
      </c>
      <c r="B69" s="107">
        <v>3110</v>
      </c>
      <c r="C69" s="107">
        <v>390</v>
      </c>
      <c r="D69" s="136">
        <v>0</v>
      </c>
      <c r="E69" s="136"/>
      <c r="F69" s="136">
        <v>0</v>
      </c>
      <c r="G69" s="136">
        <v>0</v>
      </c>
      <c r="H69" s="136">
        <v>0</v>
      </c>
      <c r="I69" s="136">
        <v>0</v>
      </c>
      <c r="J69" s="136">
        <v>0</v>
      </c>
      <c r="K69" s="136">
        <f>H69-I69</f>
        <v>0</v>
      </c>
      <c r="L69" s="54">
        <v>0</v>
      </c>
      <c r="M69" s="3"/>
      <c r="N69" s="3"/>
    </row>
    <row r="70" spans="1:14" ht="15" customHeight="1" thickBot="1">
      <c r="A70" s="112" t="s">
        <v>24</v>
      </c>
      <c r="B70" s="107">
        <v>3120</v>
      </c>
      <c r="C70" s="107">
        <v>400</v>
      </c>
      <c r="D70" s="136">
        <f>D71+D73</f>
        <v>0</v>
      </c>
      <c r="E70" s="136">
        <f aca="true" t="shared" si="14" ref="E70:K70">E71+E73</f>
        <v>0</v>
      </c>
      <c r="F70" s="136">
        <f t="shared" si="14"/>
        <v>0</v>
      </c>
      <c r="G70" s="136">
        <f t="shared" si="14"/>
        <v>0</v>
      </c>
      <c r="H70" s="136">
        <f t="shared" si="14"/>
        <v>0</v>
      </c>
      <c r="I70" s="136">
        <f t="shared" si="14"/>
        <v>0</v>
      </c>
      <c r="J70" s="136">
        <f t="shared" si="14"/>
        <v>0</v>
      </c>
      <c r="K70" s="136">
        <f t="shared" si="14"/>
        <v>0</v>
      </c>
      <c r="L70" s="51">
        <v>0</v>
      </c>
      <c r="M70" s="3"/>
      <c r="N70" s="3"/>
    </row>
    <row r="71" spans="1:14" ht="15.75" customHeight="1" thickTop="1">
      <c r="A71" s="117" t="s">
        <v>127</v>
      </c>
      <c r="B71" s="114">
        <v>3121</v>
      </c>
      <c r="C71" s="114">
        <v>410</v>
      </c>
      <c r="D71" s="138"/>
      <c r="E71" s="138"/>
      <c r="F71" s="138"/>
      <c r="G71" s="138"/>
      <c r="H71" s="138"/>
      <c r="I71" s="138"/>
      <c r="J71" s="138"/>
      <c r="K71" s="138"/>
      <c r="L71" s="50">
        <v>10</v>
      </c>
      <c r="M71" s="3"/>
      <c r="N71" s="3"/>
    </row>
    <row r="72" spans="1:14" s="10" customFormat="1" ht="15" customHeight="1" hidden="1">
      <c r="A72" s="113" t="s">
        <v>27</v>
      </c>
      <c r="B72" s="114">
        <v>2122</v>
      </c>
      <c r="C72" s="114"/>
      <c r="D72" s="132">
        <f aca="true" t="shared" si="15" ref="D72:L72">SUM(D73:D76)</f>
        <v>0</v>
      </c>
      <c r="E72" s="132">
        <f t="shared" si="15"/>
        <v>0</v>
      </c>
      <c r="F72" s="132">
        <f t="shared" si="15"/>
        <v>0</v>
      </c>
      <c r="G72" s="132">
        <f t="shared" si="15"/>
        <v>0</v>
      </c>
      <c r="H72" s="132">
        <f t="shared" si="15"/>
        <v>0</v>
      </c>
      <c r="I72" s="132">
        <f t="shared" si="15"/>
        <v>0</v>
      </c>
      <c r="J72" s="132">
        <f t="shared" si="15"/>
        <v>0</v>
      </c>
      <c r="K72" s="132">
        <f t="shared" si="15"/>
        <v>0</v>
      </c>
      <c r="L72" s="55">
        <f t="shared" si="15"/>
        <v>0</v>
      </c>
      <c r="M72" s="9"/>
      <c r="N72" s="9"/>
    </row>
    <row r="73" spans="1:14" ht="15">
      <c r="A73" s="119" t="s">
        <v>128</v>
      </c>
      <c r="B73" s="114">
        <v>3122</v>
      </c>
      <c r="C73" s="114">
        <v>420</v>
      </c>
      <c r="D73" s="134">
        <v>0</v>
      </c>
      <c r="E73" s="134"/>
      <c r="F73" s="134">
        <v>0</v>
      </c>
      <c r="G73" s="134">
        <v>0</v>
      </c>
      <c r="H73" s="134">
        <v>0</v>
      </c>
      <c r="I73" s="134">
        <v>0</v>
      </c>
      <c r="J73" s="134">
        <v>0</v>
      </c>
      <c r="K73" s="134">
        <f aca="true" t="shared" si="16" ref="K73:K78">H73-I73</f>
        <v>0</v>
      </c>
      <c r="L73" s="51">
        <v>0</v>
      </c>
      <c r="M73" s="3"/>
      <c r="N73" s="3"/>
    </row>
    <row r="74" spans="1:14" ht="15" hidden="1">
      <c r="A74" s="35"/>
      <c r="B74" s="36"/>
      <c r="C74" s="36"/>
      <c r="D74" s="134">
        <v>0</v>
      </c>
      <c r="E74" s="134"/>
      <c r="F74" s="134">
        <v>0</v>
      </c>
      <c r="G74" s="134">
        <v>0</v>
      </c>
      <c r="H74" s="134">
        <v>0</v>
      </c>
      <c r="I74" s="134">
        <v>0</v>
      </c>
      <c r="J74" s="134">
        <v>0</v>
      </c>
      <c r="K74" s="134">
        <f t="shared" si="16"/>
        <v>0</v>
      </c>
      <c r="L74" s="51">
        <v>0</v>
      </c>
      <c r="M74" s="3"/>
      <c r="N74" s="3"/>
    </row>
    <row r="75" spans="1:14" ht="15" customHeight="1">
      <c r="A75" s="120" t="s">
        <v>77</v>
      </c>
      <c r="B75" s="107">
        <v>3130</v>
      </c>
      <c r="C75" s="107">
        <v>430</v>
      </c>
      <c r="D75" s="136">
        <f>D76+D78</f>
        <v>0</v>
      </c>
      <c r="E75" s="136">
        <f aca="true" t="shared" si="17" ref="E75:K75">E76+E78</f>
        <v>0</v>
      </c>
      <c r="F75" s="136">
        <f t="shared" si="17"/>
        <v>0</v>
      </c>
      <c r="G75" s="136">
        <f t="shared" si="17"/>
        <v>0</v>
      </c>
      <c r="H75" s="136">
        <f t="shared" si="17"/>
        <v>0</v>
      </c>
      <c r="I75" s="136">
        <v>0</v>
      </c>
      <c r="J75" s="136">
        <f t="shared" si="17"/>
        <v>0</v>
      </c>
      <c r="K75" s="136">
        <f t="shared" si="17"/>
        <v>0</v>
      </c>
      <c r="L75" s="51">
        <v>0</v>
      </c>
      <c r="M75" s="3"/>
      <c r="N75" s="3"/>
    </row>
    <row r="76" spans="1:14" ht="14.25" customHeight="1">
      <c r="A76" s="40" t="s">
        <v>129</v>
      </c>
      <c r="B76" s="25">
        <v>3131</v>
      </c>
      <c r="C76" s="25">
        <v>440</v>
      </c>
      <c r="D76" s="140">
        <v>0</v>
      </c>
      <c r="E76" s="140"/>
      <c r="F76" s="140">
        <v>0</v>
      </c>
      <c r="G76" s="140">
        <v>0</v>
      </c>
      <c r="H76" s="140">
        <v>0</v>
      </c>
      <c r="I76" s="140">
        <v>0</v>
      </c>
      <c r="J76" s="140">
        <v>0</v>
      </c>
      <c r="K76" s="140">
        <f t="shared" si="16"/>
        <v>0</v>
      </c>
      <c r="L76" s="51">
        <v>0</v>
      </c>
      <c r="M76" s="3"/>
      <c r="N76" s="3"/>
    </row>
    <row r="77" spans="1:14" ht="15" customHeight="1" hidden="1">
      <c r="A77" s="40" t="s">
        <v>78</v>
      </c>
      <c r="B77" s="25">
        <v>2132</v>
      </c>
      <c r="C77" s="25"/>
      <c r="D77" s="140">
        <v>0</v>
      </c>
      <c r="E77" s="140"/>
      <c r="F77" s="140">
        <v>0</v>
      </c>
      <c r="G77" s="140">
        <v>0</v>
      </c>
      <c r="H77" s="140">
        <v>0</v>
      </c>
      <c r="I77" s="140">
        <v>0</v>
      </c>
      <c r="J77" s="140">
        <v>0</v>
      </c>
      <c r="K77" s="140">
        <f t="shared" si="16"/>
        <v>0</v>
      </c>
      <c r="L77" s="56">
        <v>0</v>
      </c>
      <c r="M77" s="3"/>
      <c r="N77" s="3"/>
    </row>
    <row r="78" spans="1:14" ht="15.75" customHeight="1">
      <c r="A78" s="40" t="s">
        <v>79</v>
      </c>
      <c r="B78" s="25">
        <v>3132</v>
      </c>
      <c r="C78" s="25">
        <v>450</v>
      </c>
      <c r="D78" s="140">
        <v>0</v>
      </c>
      <c r="E78" s="140"/>
      <c r="F78" s="140">
        <v>0</v>
      </c>
      <c r="G78" s="140">
        <v>0</v>
      </c>
      <c r="H78" s="140">
        <v>0</v>
      </c>
      <c r="I78" s="140">
        <v>0</v>
      </c>
      <c r="J78" s="140">
        <v>0</v>
      </c>
      <c r="K78" s="140">
        <f t="shared" si="16"/>
        <v>0</v>
      </c>
      <c r="L78" s="56">
        <v>0</v>
      </c>
      <c r="M78" s="3"/>
      <c r="N78" s="3"/>
    </row>
    <row r="79" spans="1:14" ht="16.5" customHeight="1">
      <c r="A79" s="120" t="s">
        <v>60</v>
      </c>
      <c r="B79" s="107">
        <v>3140</v>
      </c>
      <c r="C79" s="107">
        <v>460</v>
      </c>
      <c r="D79" s="208">
        <f>D80+D82+D88</f>
        <v>0</v>
      </c>
      <c r="E79" s="208">
        <f aca="true" t="shared" si="18" ref="E79:K79">E80+E82+E88</f>
        <v>0</v>
      </c>
      <c r="F79" s="208">
        <f t="shared" si="18"/>
        <v>0</v>
      </c>
      <c r="G79" s="208">
        <f t="shared" si="18"/>
        <v>0</v>
      </c>
      <c r="H79" s="208">
        <f t="shared" si="18"/>
        <v>0</v>
      </c>
      <c r="I79" s="208">
        <f t="shared" si="18"/>
        <v>0</v>
      </c>
      <c r="J79" s="208">
        <f t="shared" si="18"/>
        <v>0</v>
      </c>
      <c r="K79" s="208">
        <f t="shared" si="18"/>
        <v>0</v>
      </c>
      <c r="L79" s="60" t="s">
        <v>46</v>
      </c>
      <c r="M79" s="3"/>
      <c r="N79" s="3"/>
    </row>
    <row r="80" spans="1:14" ht="15.75" customHeight="1">
      <c r="A80" s="40" t="s">
        <v>130</v>
      </c>
      <c r="B80" s="25">
        <v>3141</v>
      </c>
      <c r="C80" s="25">
        <v>470</v>
      </c>
      <c r="D80" s="213">
        <v>0</v>
      </c>
      <c r="E80" s="213">
        <v>0</v>
      </c>
      <c r="F80" s="213">
        <v>0</v>
      </c>
      <c r="G80" s="213">
        <v>0</v>
      </c>
      <c r="H80" s="213">
        <v>0</v>
      </c>
      <c r="I80" s="213">
        <v>0</v>
      </c>
      <c r="J80" s="213">
        <v>0</v>
      </c>
      <c r="K80" s="213">
        <v>0</v>
      </c>
      <c r="L80" s="34"/>
      <c r="M80" s="3"/>
      <c r="N80" s="3"/>
    </row>
    <row r="81" spans="1:12" ht="19.5" customHeight="1" hidden="1">
      <c r="A81" s="38" t="s">
        <v>61</v>
      </c>
      <c r="B81" s="25">
        <v>2142</v>
      </c>
      <c r="C81" s="25"/>
      <c r="D81" s="213"/>
      <c r="E81" s="213"/>
      <c r="F81" s="213"/>
      <c r="G81" s="213"/>
      <c r="H81" s="213"/>
      <c r="I81" s="213"/>
      <c r="J81" s="213"/>
      <c r="K81" s="213"/>
      <c r="L81" s="50">
        <v>11</v>
      </c>
    </row>
    <row r="82" spans="1:12" ht="17.25" customHeight="1">
      <c r="A82" s="38" t="s">
        <v>131</v>
      </c>
      <c r="B82" s="25">
        <v>3142</v>
      </c>
      <c r="C82" s="25">
        <v>480</v>
      </c>
      <c r="D82" s="213">
        <v>0</v>
      </c>
      <c r="E82" s="213">
        <v>0</v>
      </c>
      <c r="F82" s="213">
        <v>0</v>
      </c>
      <c r="G82" s="213">
        <v>0</v>
      </c>
      <c r="H82" s="213">
        <v>0</v>
      </c>
      <c r="I82" s="213">
        <v>0</v>
      </c>
      <c r="J82" s="213">
        <v>0</v>
      </c>
      <c r="K82" s="213">
        <v>0</v>
      </c>
      <c r="L82" s="51">
        <v>0</v>
      </c>
    </row>
    <row r="83" spans="1:12" ht="18" customHeight="1" hidden="1">
      <c r="A83" s="38"/>
      <c r="B83" s="85"/>
      <c r="C83" s="85"/>
      <c r="D83" s="147"/>
      <c r="E83" s="147"/>
      <c r="F83" s="147"/>
      <c r="G83" s="147"/>
      <c r="H83" s="147"/>
      <c r="I83" s="147"/>
      <c r="J83" s="147"/>
      <c r="K83" s="148"/>
      <c r="L83" s="51">
        <v>0</v>
      </c>
    </row>
    <row r="84" spans="1:14" ht="14.25" customHeight="1" hidden="1">
      <c r="A84" s="38"/>
      <c r="B84" s="85"/>
      <c r="C84" s="85"/>
      <c r="D84" s="149"/>
      <c r="E84" s="149"/>
      <c r="F84" s="149"/>
      <c r="G84" s="149"/>
      <c r="H84" s="149"/>
      <c r="I84" s="149"/>
      <c r="J84" s="149"/>
      <c r="K84" s="149"/>
      <c r="L84" s="51">
        <v>0</v>
      </c>
      <c r="M84" s="6"/>
      <c r="N84" s="6"/>
    </row>
    <row r="85" spans="1:14" ht="19.5" customHeight="1" hidden="1">
      <c r="A85" s="38"/>
      <c r="B85" s="85"/>
      <c r="C85" s="85"/>
      <c r="D85" s="134">
        <v>0</v>
      </c>
      <c r="E85" s="134"/>
      <c r="F85" s="134">
        <v>0</v>
      </c>
      <c r="G85" s="134">
        <v>0</v>
      </c>
      <c r="H85" s="134">
        <v>0</v>
      </c>
      <c r="I85" s="134">
        <v>0</v>
      </c>
      <c r="J85" s="134">
        <v>0</v>
      </c>
      <c r="K85" s="134">
        <v>0</v>
      </c>
      <c r="L85" s="51">
        <v>0</v>
      </c>
      <c r="M85" s="3"/>
      <c r="N85" s="3"/>
    </row>
    <row r="86" spans="1:14" ht="18" customHeight="1" hidden="1">
      <c r="A86" s="38"/>
      <c r="B86" s="85"/>
      <c r="C86" s="85"/>
      <c r="D86" s="150">
        <v>0</v>
      </c>
      <c r="E86" s="150"/>
      <c r="F86" s="150">
        <v>0</v>
      </c>
      <c r="G86" s="150">
        <v>0</v>
      </c>
      <c r="H86" s="150">
        <v>0</v>
      </c>
      <c r="I86" s="150">
        <v>0</v>
      </c>
      <c r="J86" s="150">
        <v>0</v>
      </c>
      <c r="K86" s="150">
        <v>0</v>
      </c>
      <c r="L86" s="49">
        <v>0</v>
      </c>
      <c r="M86" s="3"/>
      <c r="N86" s="3"/>
    </row>
    <row r="87" spans="1:14" ht="14.25" customHeight="1" hidden="1">
      <c r="A87" s="33">
        <v>1</v>
      </c>
      <c r="B87" s="25">
        <v>2</v>
      </c>
      <c r="C87" s="25"/>
      <c r="D87" s="150">
        <v>0</v>
      </c>
      <c r="E87" s="150"/>
      <c r="F87" s="150">
        <v>0</v>
      </c>
      <c r="G87" s="150">
        <v>0</v>
      </c>
      <c r="H87" s="150">
        <v>0</v>
      </c>
      <c r="I87" s="150">
        <v>0</v>
      </c>
      <c r="J87" s="150">
        <v>0</v>
      </c>
      <c r="K87" s="150">
        <v>0</v>
      </c>
      <c r="L87" s="49">
        <v>0</v>
      </c>
      <c r="M87" s="3"/>
      <c r="N87" s="3"/>
    </row>
    <row r="88" spans="1:14" ht="15" customHeight="1">
      <c r="A88" s="40" t="s">
        <v>62</v>
      </c>
      <c r="B88" s="25">
        <v>3143</v>
      </c>
      <c r="C88" s="25">
        <v>490</v>
      </c>
      <c r="D88" s="140">
        <v>0</v>
      </c>
      <c r="E88" s="140"/>
      <c r="F88" s="140">
        <v>0</v>
      </c>
      <c r="G88" s="140">
        <v>0</v>
      </c>
      <c r="H88" s="140">
        <v>0</v>
      </c>
      <c r="I88" s="140">
        <v>0</v>
      </c>
      <c r="J88" s="140">
        <v>0</v>
      </c>
      <c r="K88" s="140">
        <v>0</v>
      </c>
      <c r="L88" s="61">
        <f>SUM(L89,L106)</f>
        <v>0</v>
      </c>
      <c r="M88" s="3"/>
      <c r="N88" s="3"/>
    </row>
    <row r="89" spans="1:14" ht="15">
      <c r="A89" s="120" t="s">
        <v>44</v>
      </c>
      <c r="B89" s="107">
        <v>3150</v>
      </c>
      <c r="C89" s="107">
        <v>500</v>
      </c>
      <c r="D89" s="136">
        <v>0</v>
      </c>
      <c r="E89" s="136"/>
      <c r="F89" s="136">
        <v>0</v>
      </c>
      <c r="G89" s="136">
        <v>0</v>
      </c>
      <c r="H89" s="136">
        <v>0</v>
      </c>
      <c r="I89" s="136">
        <v>0</v>
      </c>
      <c r="J89" s="136">
        <v>0</v>
      </c>
      <c r="K89" s="136">
        <v>0</v>
      </c>
      <c r="L89" s="61">
        <f>SUM(L90,L97)</f>
        <v>0</v>
      </c>
      <c r="M89" s="3"/>
      <c r="N89" s="3"/>
    </row>
    <row r="90" spans="1:14" s="1" customFormat="1" ht="15">
      <c r="A90" s="120" t="s">
        <v>63</v>
      </c>
      <c r="B90" s="107">
        <v>3160</v>
      </c>
      <c r="C90" s="107">
        <v>510</v>
      </c>
      <c r="D90" s="136">
        <v>0</v>
      </c>
      <c r="E90" s="136"/>
      <c r="F90" s="136">
        <v>0</v>
      </c>
      <c r="G90" s="136">
        <v>0</v>
      </c>
      <c r="H90" s="136">
        <v>0</v>
      </c>
      <c r="I90" s="136">
        <v>0</v>
      </c>
      <c r="J90" s="136">
        <v>0</v>
      </c>
      <c r="K90" s="136">
        <v>0</v>
      </c>
      <c r="L90" s="62">
        <f>SUM(L91:L96)</f>
        <v>0</v>
      </c>
      <c r="M90" s="12"/>
      <c r="N90" s="12"/>
    </row>
    <row r="91" spans="1:14" s="1" customFormat="1" ht="15.75">
      <c r="A91" s="121" t="s">
        <v>28</v>
      </c>
      <c r="B91" s="105">
        <v>3200</v>
      </c>
      <c r="C91" s="105">
        <v>520</v>
      </c>
      <c r="D91" s="145">
        <f>D92+D93+D94+D95</f>
        <v>0</v>
      </c>
      <c r="E91" s="145">
        <f aca="true" t="shared" si="19" ref="E91:K91">E92+E93+E94+E95</f>
        <v>0</v>
      </c>
      <c r="F91" s="145">
        <f t="shared" si="19"/>
        <v>0</v>
      </c>
      <c r="G91" s="145">
        <f t="shared" si="19"/>
        <v>0</v>
      </c>
      <c r="H91" s="145">
        <f t="shared" si="19"/>
        <v>0</v>
      </c>
      <c r="I91" s="145">
        <f t="shared" si="19"/>
        <v>0</v>
      </c>
      <c r="J91" s="145">
        <f t="shared" si="19"/>
        <v>0</v>
      </c>
      <c r="K91" s="145">
        <f t="shared" si="19"/>
        <v>0</v>
      </c>
      <c r="L91" s="58">
        <f>SUM(L94,L109)</f>
        <v>0</v>
      </c>
      <c r="M91" s="12"/>
      <c r="N91" s="12"/>
    </row>
    <row r="92" spans="1:14" s="1" customFormat="1" ht="29.25">
      <c r="A92" s="120" t="s">
        <v>64</v>
      </c>
      <c r="B92" s="107">
        <v>3210</v>
      </c>
      <c r="C92" s="107">
        <v>530</v>
      </c>
      <c r="D92" s="161">
        <f aca="true" t="shared" si="20" ref="D92:K92">SUM(D96,D105)</f>
        <v>0</v>
      </c>
      <c r="E92" s="161">
        <f t="shared" si="20"/>
        <v>0</v>
      </c>
      <c r="F92" s="161">
        <f t="shared" si="20"/>
        <v>0</v>
      </c>
      <c r="G92" s="161">
        <f t="shared" si="20"/>
        <v>0</v>
      </c>
      <c r="H92" s="161">
        <f t="shared" si="20"/>
        <v>0</v>
      </c>
      <c r="I92" s="161">
        <f t="shared" si="20"/>
        <v>0</v>
      </c>
      <c r="J92" s="161">
        <f t="shared" si="20"/>
        <v>0</v>
      </c>
      <c r="K92" s="214">
        <f t="shared" si="20"/>
        <v>0</v>
      </c>
      <c r="L92" s="58"/>
      <c r="M92" s="12"/>
      <c r="N92" s="12"/>
    </row>
    <row r="93" spans="1:14" s="1" customFormat="1" ht="30.75" customHeight="1">
      <c r="A93" s="122" t="s">
        <v>43</v>
      </c>
      <c r="B93" s="107">
        <v>3220</v>
      </c>
      <c r="C93" s="107">
        <v>540</v>
      </c>
      <c r="D93" s="161">
        <v>0</v>
      </c>
      <c r="E93" s="161"/>
      <c r="F93" s="161">
        <v>0</v>
      </c>
      <c r="G93" s="161">
        <v>0</v>
      </c>
      <c r="H93" s="161">
        <v>0</v>
      </c>
      <c r="I93" s="161">
        <v>0</v>
      </c>
      <c r="J93" s="161">
        <v>0</v>
      </c>
      <c r="K93" s="214">
        <v>0</v>
      </c>
      <c r="L93" s="58"/>
      <c r="M93" s="12"/>
      <c r="N93" s="12"/>
    </row>
    <row r="94" spans="1:14" s="14" customFormat="1" ht="28.5">
      <c r="A94" s="122" t="s">
        <v>132</v>
      </c>
      <c r="B94" s="107">
        <v>3230</v>
      </c>
      <c r="C94" s="107">
        <v>550</v>
      </c>
      <c r="D94" s="161">
        <v>0</v>
      </c>
      <c r="E94" s="161"/>
      <c r="F94" s="161">
        <v>0</v>
      </c>
      <c r="G94" s="161">
        <v>0</v>
      </c>
      <c r="H94" s="161">
        <v>0</v>
      </c>
      <c r="I94" s="161">
        <v>0</v>
      </c>
      <c r="J94" s="161">
        <v>0</v>
      </c>
      <c r="K94" s="161">
        <v>0</v>
      </c>
      <c r="L94" s="51">
        <v>0</v>
      </c>
      <c r="M94" s="13"/>
      <c r="N94" s="13"/>
    </row>
    <row r="95" spans="1:14" s="14" customFormat="1" ht="15">
      <c r="A95" s="122" t="s">
        <v>65</v>
      </c>
      <c r="B95" s="107">
        <v>3240</v>
      </c>
      <c r="C95" s="107">
        <v>560</v>
      </c>
      <c r="D95" s="161">
        <f aca="true" t="shared" si="21" ref="D95:K95">SUM(D97,D106)</f>
        <v>0</v>
      </c>
      <c r="E95" s="161">
        <f t="shared" si="21"/>
        <v>0</v>
      </c>
      <c r="F95" s="161">
        <f t="shared" si="21"/>
        <v>0</v>
      </c>
      <c r="G95" s="161">
        <f t="shared" si="21"/>
        <v>0</v>
      </c>
      <c r="H95" s="161">
        <f t="shared" si="21"/>
        <v>0</v>
      </c>
      <c r="I95" s="161">
        <f t="shared" si="21"/>
        <v>0</v>
      </c>
      <c r="J95" s="161">
        <f t="shared" si="21"/>
        <v>0</v>
      </c>
      <c r="K95" s="161">
        <f t="shared" si="21"/>
        <v>0</v>
      </c>
      <c r="L95" s="51"/>
      <c r="M95" s="13"/>
      <c r="N95" s="13"/>
    </row>
    <row r="96" spans="1:14" s="10" customFormat="1" ht="15.75">
      <c r="A96" s="124" t="s">
        <v>29</v>
      </c>
      <c r="B96" s="29">
        <v>4100</v>
      </c>
      <c r="C96" s="29">
        <v>570</v>
      </c>
      <c r="D96" s="145">
        <f>D97</f>
        <v>0</v>
      </c>
      <c r="E96" s="145">
        <f aca="true" t="shared" si="22" ref="E96:K96">E97</f>
        <v>0</v>
      </c>
      <c r="F96" s="145">
        <f t="shared" si="22"/>
        <v>0</v>
      </c>
      <c r="G96" s="145">
        <f t="shared" si="22"/>
        <v>0</v>
      </c>
      <c r="H96" s="145">
        <f t="shared" si="22"/>
        <v>0</v>
      </c>
      <c r="I96" s="145">
        <f t="shared" si="22"/>
        <v>0</v>
      </c>
      <c r="J96" s="145">
        <f t="shared" si="22"/>
        <v>0</v>
      </c>
      <c r="K96" s="145">
        <f t="shared" si="22"/>
        <v>0</v>
      </c>
      <c r="L96" s="51">
        <v>0</v>
      </c>
      <c r="M96" s="9"/>
      <c r="N96" s="9"/>
    </row>
    <row r="97" spans="1:14" ht="15">
      <c r="A97" s="39" t="s">
        <v>30</v>
      </c>
      <c r="B97" s="27">
        <v>4110</v>
      </c>
      <c r="C97" s="27">
        <v>580</v>
      </c>
      <c r="D97" s="136">
        <f>D98+D99+D100</f>
        <v>0</v>
      </c>
      <c r="E97" s="136">
        <f aca="true" t="shared" si="23" ref="E97:K97">E98+E99+E100</f>
        <v>0</v>
      </c>
      <c r="F97" s="136">
        <f t="shared" si="23"/>
        <v>0</v>
      </c>
      <c r="G97" s="136">
        <f t="shared" si="23"/>
        <v>0</v>
      </c>
      <c r="H97" s="136">
        <f t="shared" si="23"/>
        <v>0</v>
      </c>
      <c r="I97" s="136">
        <f t="shared" si="23"/>
        <v>0</v>
      </c>
      <c r="J97" s="136">
        <f t="shared" si="23"/>
        <v>0</v>
      </c>
      <c r="K97" s="136">
        <f t="shared" si="23"/>
        <v>0</v>
      </c>
      <c r="L97" s="51">
        <v>0</v>
      </c>
      <c r="M97" s="3"/>
      <c r="N97" s="3"/>
    </row>
    <row r="98" spans="1:14" ht="29.25" customHeight="1">
      <c r="A98" s="40" t="s">
        <v>31</v>
      </c>
      <c r="B98" s="25">
        <v>4111</v>
      </c>
      <c r="C98" s="25">
        <v>590</v>
      </c>
      <c r="D98" s="134">
        <v>0</v>
      </c>
      <c r="E98" s="134"/>
      <c r="F98" s="134">
        <v>0</v>
      </c>
      <c r="G98" s="134">
        <v>0</v>
      </c>
      <c r="H98" s="134">
        <v>0</v>
      </c>
      <c r="I98" s="134">
        <v>0</v>
      </c>
      <c r="J98" s="134">
        <v>0</v>
      </c>
      <c r="K98" s="134">
        <v>0</v>
      </c>
      <c r="L98" s="51">
        <v>0</v>
      </c>
      <c r="M98" s="3"/>
      <c r="N98" s="3"/>
    </row>
    <row r="99" spans="1:14" ht="27" customHeight="1">
      <c r="A99" s="40" t="s">
        <v>135</v>
      </c>
      <c r="B99" s="25">
        <v>4112</v>
      </c>
      <c r="C99" s="27">
        <v>600</v>
      </c>
      <c r="D99" s="134">
        <v>0</v>
      </c>
      <c r="E99" s="134">
        <v>0</v>
      </c>
      <c r="F99" s="134">
        <v>0</v>
      </c>
      <c r="G99" s="134">
        <v>0</v>
      </c>
      <c r="H99" s="134">
        <v>0</v>
      </c>
      <c r="I99" s="134">
        <v>0</v>
      </c>
      <c r="J99" s="134">
        <v>0</v>
      </c>
      <c r="K99" s="134">
        <v>0</v>
      </c>
      <c r="L99" s="51">
        <v>0</v>
      </c>
      <c r="M99" s="3"/>
      <c r="N99" s="3"/>
    </row>
    <row r="100" spans="1:14" ht="15.75" customHeight="1">
      <c r="A100" s="40" t="s">
        <v>33</v>
      </c>
      <c r="B100" s="25">
        <v>4113</v>
      </c>
      <c r="C100" s="25">
        <v>610</v>
      </c>
      <c r="D100" s="134">
        <v>0</v>
      </c>
      <c r="E100" s="134">
        <v>0</v>
      </c>
      <c r="F100" s="134">
        <v>0</v>
      </c>
      <c r="G100" s="134">
        <v>0</v>
      </c>
      <c r="H100" s="134">
        <v>0</v>
      </c>
      <c r="I100" s="134">
        <v>0</v>
      </c>
      <c r="J100" s="134">
        <v>0</v>
      </c>
      <c r="K100" s="134">
        <v>0</v>
      </c>
      <c r="L100" s="93"/>
      <c r="M100" s="3"/>
      <c r="N100" s="3"/>
    </row>
    <row r="101" spans="1:14" ht="12.75" customHeight="1" hidden="1">
      <c r="A101" s="120" t="s">
        <v>86</v>
      </c>
      <c r="B101" s="107">
        <v>4120</v>
      </c>
      <c r="C101" s="25">
        <v>600</v>
      </c>
      <c r="D101" s="134">
        <v>0</v>
      </c>
      <c r="E101" s="134">
        <v>0</v>
      </c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93"/>
      <c r="M101" s="3"/>
      <c r="N101" s="3"/>
    </row>
    <row r="102" spans="1:14" ht="13.5" customHeight="1" hidden="1">
      <c r="A102" s="125" t="s">
        <v>34</v>
      </c>
      <c r="B102" s="114">
        <v>4121</v>
      </c>
      <c r="C102" s="25">
        <v>610</v>
      </c>
      <c r="D102" s="134">
        <v>0</v>
      </c>
      <c r="E102" s="134">
        <v>0</v>
      </c>
      <c r="F102" s="134">
        <v>0</v>
      </c>
      <c r="G102" s="134">
        <v>0</v>
      </c>
      <c r="H102" s="134">
        <v>0</v>
      </c>
      <c r="I102" s="134">
        <v>0</v>
      </c>
      <c r="J102" s="134">
        <v>0</v>
      </c>
      <c r="K102" s="134">
        <v>0</v>
      </c>
      <c r="L102" s="93"/>
      <c r="M102" s="3"/>
      <c r="N102" s="3"/>
    </row>
    <row r="103" spans="1:14" ht="16.5" customHeight="1" hidden="1">
      <c r="A103" s="125" t="s">
        <v>87</v>
      </c>
      <c r="B103" s="114">
        <v>4122</v>
      </c>
      <c r="C103" s="107"/>
      <c r="D103" s="134">
        <v>0</v>
      </c>
      <c r="E103" s="134">
        <v>0</v>
      </c>
      <c r="F103" s="134">
        <v>0</v>
      </c>
      <c r="G103" s="134">
        <v>0</v>
      </c>
      <c r="H103" s="134">
        <v>0</v>
      </c>
      <c r="I103" s="134">
        <v>0</v>
      </c>
      <c r="J103" s="134">
        <v>0</v>
      </c>
      <c r="K103" s="134">
        <v>0</v>
      </c>
      <c r="L103" s="93"/>
      <c r="M103" s="3"/>
      <c r="N103" s="3"/>
    </row>
    <row r="104" spans="1:14" ht="17.25" customHeight="1" hidden="1">
      <c r="A104" s="125" t="s">
        <v>36</v>
      </c>
      <c r="B104" s="114">
        <v>4123</v>
      </c>
      <c r="C104" s="114"/>
      <c r="D104" s="134">
        <v>0</v>
      </c>
      <c r="E104" s="134">
        <v>0</v>
      </c>
      <c r="F104" s="134">
        <v>0</v>
      </c>
      <c r="G104" s="134">
        <v>0</v>
      </c>
      <c r="H104" s="134">
        <v>0</v>
      </c>
      <c r="I104" s="134">
        <v>0</v>
      </c>
      <c r="J104" s="134">
        <v>0</v>
      </c>
      <c r="K104" s="134">
        <v>0</v>
      </c>
      <c r="L104" s="93"/>
      <c r="M104" s="3"/>
      <c r="N104" s="3"/>
    </row>
    <row r="105" spans="1:14" s="10" customFormat="1" ht="17.25" customHeight="1" thickBot="1">
      <c r="A105" s="124" t="s">
        <v>37</v>
      </c>
      <c r="B105" s="105">
        <v>4200</v>
      </c>
      <c r="C105" s="105">
        <v>620</v>
      </c>
      <c r="D105" s="131">
        <f>D106</f>
        <v>0</v>
      </c>
      <c r="E105" s="131">
        <f aca="true" t="shared" si="24" ref="E105:K105">E106</f>
        <v>0</v>
      </c>
      <c r="F105" s="131">
        <f t="shared" si="24"/>
        <v>0</v>
      </c>
      <c r="G105" s="131">
        <f t="shared" si="24"/>
        <v>0</v>
      </c>
      <c r="H105" s="131">
        <f t="shared" si="24"/>
        <v>0</v>
      </c>
      <c r="I105" s="131">
        <f t="shared" si="24"/>
        <v>0</v>
      </c>
      <c r="J105" s="131">
        <f t="shared" si="24"/>
        <v>0</v>
      </c>
      <c r="K105" s="131">
        <f t="shared" si="24"/>
        <v>0</v>
      </c>
      <c r="L105" s="64">
        <v>0</v>
      </c>
      <c r="M105" s="9"/>
      <c r="N105" s="9"/>
    </row>
    <row r="106" spans="1:14" ht="15.75" customHeight="1">
      <c r="A106" s="86" t="s">
        <v>38</v>
      </c>
      <c r="B106" s="27">
        <v>4210</v>
      </c>
      <c r="C106" s="27">
        <v>630</v>
      </c>
      <c r="D106" s="143">
        <f aca="true" t="shared" si="25" ref="D106:D114">SUM(D107:D109)</f>
        <v>0</v>
      </c>
      <c r="E106" s="164"/>
      <c r="F106" s="164">
        <v>0</v>
      </c>
      <c r="G106" s="164">
        <v>0</v>
      </c>
      <c r="H106" s="164">
        <v>0</v>
      </c>
      <c r="I106" s="164">
        <v>0</v>
      </c>
      <c r="J106" s="164">
        <v>0</v>
      </c>
      <c r="K106" s="164">
        <v>0</v>
      </c>
      <c r="L106" s="7"/>
      <c r="M106" s="3"/>
      <c r="N106" s="3"/>
    </row>
    <row r="107" spans="1:14" ht="17.25" customHeight="1" hidden="1">
      <c r="A107" s="126" t="s">
        <v>39</v>
      </c>
      <c r="B107" s="27">
        <v>4220</v>
      </c>
      <c r="C107" s="114"/>
      <c r="D107" s="143">
        <f t="shared" si="25"/>
        <v>0</v>
      </c>
      <c r="E107" s="165"/>
      <c r="F107" s="165"/>
      <c r="G107" s="165"/>
      <c r="H107" s="165"/>
      <c r="I107" s="165"/>
      <c r="J107" s="165"/>
      <c r="K107" s="165"/>
      <c r="L107" s="7"/>
      <c r="M107" s="3"/>
      <c r="N107" s="3"/>
    </row>
    <row r="108" spans="1:14" ht="18.75" customHeight="1" hidden="1">
      <c r="A108" s="181"/>
      <c r="B108" s="114"/>
      <c r="C108" s="186"/>
      <c r="D108" s="143">
        <f t="shared" si="25"/>
        <v>0</v>
      </c>
      <c r="E108" s="165"/>
      <c r="F108" s="165"/>
      <c r="G108" s="165"/>
      <c r="H108" s="165"/>
      <c r="I108" s="165"/>
      <c r="J108" s="165"/>
      <c r="K108" s="165"/>
      <c r="L108" s="7"/>
      <c r="M108" s="3"/>
      <c r="N108" s="3"/>
    </row>
    <row r="109" spans="1:14" s="1" customFormat="1" ht="15" customHeight="1" hidden="1">
      <c r="A109" s="37"/>
      <c r="B109" s="82"/>
      <c r="C109" s="27"/>
      <c r="D109" s="143">
        <f t="shared" si="25"/>
        <v>0</v>
      </c>
      <c r="E109" s="166">
        <f aca="true" t="shared" si="26" ref="E109:K109">SUM(E110:E111)</f>
        <v>0</v>
      </c>
      <c r="F109" s="166">
        <f t="shared" si="26"/>
        <v>0</v>
      </c>
      <c r="G109" s="166">
        <f t="shared" si="26"/>
        <v>0</v>
      </c>
      <c r="H109" s="166">
        <f t="shared" si="26"/>
        <v>0</v>
      </c>
      <c r="I109" s="166">
        <f t="shared" si="26"/>
        <v>0</v>
      </c>
      <c r="J109" s="166">
        <f t="shared" si="26"/>
        <v>0</v>
      </c>
      <c r="K109" s="166">
        <f t="shared" si="26"/>
        <v>0</v>
      </c>
      <c r="L109" s="11"/>
      <c r="M109" s="12"/>
      <c r="N109" s="12"/>
    </row>
    <row r="110" spans="1:14" s="10" customFormat="1" ht="12" customHeight="1" hidden="1">
      <c r="A110" s="21"/>
      <c r="B110" s="81"/>
      <c r="C110" s="114"/>
      <c r="D110" s="143">
        <f t="shared" si="25"/>
        <v>0</v>
      </c>
      <c r="E110" s="167"/>
      <c r="F110" s="167"/>
      <c r="G110" s="167"/>
      <c r="H110" s="167"/>
      <c r="I110" s="167"/>
      <c r="J110" s="167"/>
      <c r="K110" s="167"/>
      <c r="L110" s="8"/>
      <c r="M110" s="9"/>
      <c r="N110" s="9"/>
    </row>
    <row r="111" spans="1:14" s="10" customFormat="1" ht="17.25" customHeight="1" hidden="1">
      <c r="A111" s="20"/>
      <c r="B111" s="81"/>
      <c r="C111" s="81"/>
      <c r="D111" s="143">
        <f t="shared" si="25"/>
        <v>0</v>
      </c>
      <c r="E111" s="167"/>
      <c r="F111" s="167"/>
      <c r="G111" s="167"/>
      <c r="H111" s="167"/>
      <c r="I111" s="167"/>
      <c r="J111" s="167"/>
      <c r="K111" s="167"/>
      <c r="L111" s="8"/>
      <c r="M111" s="9"/>
      <c r="N111" s="9"/>
    </row>
    <row r="112" spans="1:14" s="15" customFormat="1" ht="16.5" customHeight="1" hidden="1">
      <c r="A112" s="22"/>
      <c r="B112" s="16"/>
      <c r="C112" s="81"/>
      <c r="D112" s="143">
        <f t="shared" si="25"/>
        <v>0</v>
      </c>
      <c r="E112" s="156"/>
      <c r="F112" s="156"/>
      <c r="G112" s="156"/>
      <c r="H112" s="156"/>
      <c r="I112" s="156"/>
      <c r="J112" s="156"/>
      <c r="K112" s="156"/>
      <c r="L112" s="17"/>
      <c r="M112" s="18"/>
      <c r="N112" s="18"/>
    </row>
    <row r="113" spans="1:13" ht="15.75" customHeight="1" hidden="1">
      <c r="A113" s="87"/>
      <c r="B113" s="27"/>
      <c r="C113" s="81"/>
      <c r="D113" s="143">
        <f t="shared" si="25"/>
        <v>0</v>
      </c>
      <c r="E113" s="158"/>
      <c r="F113" s="158">
        <v>117890</v>
      </c>
      <c r="G113" s="158">
        <v>0</v>
      </c>
      <c r="H113" s="158">
        <v>0</v>
      </c>
      <c r="I113" s="158">
        <v>0</v>
      </c>
      <c r="J113" s="158">
        <v>0</v>
      </c>
      <c r="K113" s="158">
        <v>0</v>
      </c>
      <c r="L113" s="17"/>
      <c r="M113" s="18"/>
    </row>
    <row r="114" spans="1:11" ht="13.5" customHeight="1" hidden="1">
      <c r="A114" s="193"/>
      <c r="B114" s="127"/>
      <c r="C114" s="16"/>
      <c r="D114" s="163">
        <f t="shared" si="25"/>
        <v>0</v>
      </c>
      <c r="E114" s="160"/>
      <c r="F114" s="160"/>
      <c r="G114" s="160"/>
      <c r="H114" s="160"/>
      <c r="I114" s="160"/>
      <c r="J114" s="160"/>
      <c r="K114" s="160"/>
    </row>
    <row r="115" spans="1:11" ht="15.75" customHeight="1">
      <c r="A115" s="119" t="s">
        <v>45</v>
      </c>
      <c r="B115" s="114">
        <v>5000</v>
      </c>
      <c r="C115" s="27">
        <v>640</v>
      </c>
      <c r="D115" s="131" t="s">
        <v>84</v>
      </c>
      <c r="E115" s="131">
        <v>570768</v>
      </c>
      <c r="F115" s="171">
        <v>616100</v>
      </c>
      <c r="G115" s="131" t="s">
        <v>84</v>
      </c>
      <c r="H115" s="131" t="s">
        <v>84</v>
      </c>
      <c r="I115" s="131" t="s">
        <v>84</v>
      </c>
      <c r="J115" s="131" t="s">
        <v>84</v>
      </c>
      <c r="K115" s="131" t="s">
        <v>84</v>
      </c>
    </row>
    <row r="116" spans="1:11" ht="15.75" customHeight="1">
      <c r="A116" s="85" t="s">
        <v>81</v>
      </c>
      <c r="B116" s="25">
        <v>9000</v>
      </c>
      <c r="C116" s="27">
        <v>650</v>
      </c>
      <c r="D116" s="171">
        <v>0</v>
      </c>
      <c r="E116" s="171"/>
      <c r="F116" s="171">
        <v>0</v>
      </c>
      <c r="G116" s="171">
        <v>0</v>
      </c>
      <c r="H116" s="171">
        <v>0</v>
      </c>
      <c r="I116" s="171">
        <v>0</v>
      </c>
      <c r="J116" s="171">
        <v>0</v>
      </c>
      <c r="K116" s="171">
        <v>0</v>
      </c>
    </row>
    <row r="117" spans="1:11" ht="12.75">
      <c r="A117" s="84"/>
      <c r="B117" s="24"/>
      <c r="C117" s="24"/>
      <c r="D117" s="24"/>
      <c r="E117" s="24"/>
      <c r="F117" s="24"/>
      <c r="G117" s="24"/>
      <c r="H117" s="24"/>
      <c r="I117" s="24"/>
      <c r="J117" s="24"/>
      <c r="K117" s="24"/>
    </row>
    <row r="118" ht="12.75" customHeight="1">
      <c r="A118" s="130" t="s">
        <v>97</v>
      </c>
    </row>
    <row r="119" ht="12.75" customHeight="1">
      <c r="A119" s="130"/>
    </row>
    <row r="120" ht="12.75" customHeight="1">
      <c r="A120" s="130"/>
    </row>
    <row r="121" spans="1:9" ht="15.75">
      <c r="A121" s="30" t="s">
        <v>110</v>
      </c>
      <c r="B121" s="48"/>
      <c r="C121" s="48"/>
      <c r="D121" s="31"/>
      <c r="E121" s="31"/>
      <c r="F121" s="31"/>
      <c r="G121" s="48"/>
      <c r="H121" s="48" t="s">
        <v>82</v>
      </c>
      <c r="I121" s="48"/>
    </row>
    <row r="122" spans="1:13" ht="15">
      <c r="A122" s="31"/>
      <c r="B122" s="254" t="s">
        <v>40</v>
      </c>
      <c r="C122" s="254"/>
      <c r="D122" s="31"/>
      <c r="E122" s="31"/>
      <c r="F122" s="31"/>
      <c r="G122" s="254" t="s">
        <v>101</v>
      </c>
      <c r="H122" s="254"/>
      <c r="I122" s="254"/>
      <c r="J122" s="255"/>
      <c r="K122" s="255"/>
      <c r="L122" s="255"/>
      <c r="M122" s="255"/>
    </row>
    <row r="123" spans="1:9" ht="15">
      <c r="A123" s="31"/>
      <c r="B123" s="31"/>
      <c r="C123" s="31"/>
      <c r="D123" s="31"/>
      <c r="E123" s="31"/>
      <c r="F123" s="31"/>
      <c r="G123" s="31"/>
      <c r="H123" s="31"/>
      <c r="I123" s="31"/>
    </row>
    <row r="124" spans="1:9" ht="15.75">
      <c r="A124" s="30" t="s">
        <v>69</v>
      </c>
      <c r="B124" s="48"/>
      <c r="C124" s="48"/>
      <c r="D124" s="31"/>
      <c r="E124" s="31"/>
      <c r="F124" s="31"/>
      <c r="G124" s="48"/>
      <c r="H124" s="48" t="s">
        <v>105</v>
      </c>
      <c r="I124" s="48"/>
    </row>
    <row r="125" spans="1:13" ht="15">
      <c r="A125" s="31"/>
      <c r="B125" s="254" t="s">
        <v>40</v>
      </c>
      <c r="C125" s="254"/>
      <c r="D125" s="31"/>
      <c r="E125" s="31"/>
      <c r="F125" s="31"/>
      <c r="G125" s="254" t="s">
        <v>102</v>
      </c>
      <c r="H125" s="254"/>
      <c r="I125" s="254"/>
      <c r="J125" s="255"/>
      <c r="K125" s="255"/>
      <c r="L125" s="255"/>
      <c r="M125" s="255"/>
    </row>
    <row r="127" ht="12.75">
      <c r="A127" t="s">
        <v>194</v>
      </c>
    </row>
    <row r="129" ht="12.75">
      <c r="A129" s="223"/>
    </row>
  </sheetData>
  <sheetProtection/>
  <mergeCells count="28">
    <mergeCell ref="I1:K1"/>
    <mergeCell ref="A3:D4"/>
    <mergeCell ref="A6:K6"/>
    <mergeCell ref="A7:K7"/>
    <mergeCell ref="H2:L4"/>
    <mergeCell ref="L21:L22"/>
    <mergeCell ref="K21:K22"/>
    <mergeCell ref="A8:K8"/>
    <mergeCell ref="A12:I12"/>
    <mergeCell ref="A16:I16"/>
    <mergeCell ref="A17:D17"/>
    <mergeCell ref="A21:A22"/>
    <mergeCell ref="B21:B22"/>
    <mergeCell ref="C21:C22"/>
    <mergeCell ref="D21:D22"/>
    <mergeCell ref="F17:K17"/>
    <mergeCell ref="E21:E22"/>
    <mergeCell ref="F21:F22"/>
    <mergeCell ref="J122:M122"/>
    <mergeCell ref="G21:G22"/>
    <mergeCell ref="H21:H22"/>
    <mergeCell ref="B125:C125"/>
    <mergeCell ref="G125:I125"/>
    <mergeCell ref="J125:M125"/>
    <mergeCell ref="I21:I22"/>
    <mergeCell ref="J21:J22"/>
    <mergeCell ref="B122:C122"/>
    <mergeCell ref="G122:I122"/>
  </mergeCells>
  <printOptions horizontalCentered="1"/>
  <pageMargins left="0.5118110236220472" right="0.31496062992125984" top="0.5511811023622047" bottom="0.35433070866141736" header="0.31496062992125984" footer="0.31496062992125984"/>
  <pageSetup fitToHeight="10" horizontalDpi="600" verticalDpi="600" orientation="landscape" paperSize="9" scale="62" r:id="rId1"/>
  <rowBreaks count="2" manualBreakCount="2">
    <brk id="54" max="11" man="1"/>
    <brk id="100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129"/>
  <sheetViews>
    <sheetView view="pageBreakPreview" zoomScaleSheetLayoutView="100" zoomScalePageLayoutView="0" workbookViewId="0" topLeftCell="A4">
      <selection activeCell="A127" sqref="A127"/>
    </sheetView>
  </sheetViews>
  <sheetFormatPr defaultColWidth="9.00390625" defaultRowHeight="12.75"/>
  <cols>
    <col min="1" max="1" width="55.25390625" style="0" customWidth="1"/>
    <col min="2" max="2" width="14.75390625" style="0" customWidth="1"/>
    <col min="3" max="3" width="8.75390625" style="0" customWidth="1"/>
    <col min="4" max="4" width="18.625" style="0" customWidth="1"/>
    <col min="5" max="5" width="13.375" style="0" hidden="1" customWidth="1"/>
    <col min="6" max="6" width="18.375" style="0" customWidth="1"/>
    <col min="7" max="7" width="11.75390625" style="0" customWidth="1"/>
    <col min="8" max="9" width="19.00390625" style="0" customWidth="1"/>
    <col min="10" max="10" width="18.875" style="0" hidden="1" customWidth="1"/>
    <col min="11" max="11" width="18.625" style="0" customWidth="1"/>
    <col min="12" max="12" width="14.37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253" t="s">
        <v>142</v>
      </c>
      <c r="J1" s="253"/>
      <c r="K1" s="253"/>
      <c r="L1" s="1"/>
      <c r="M1" s="1"/>
    </row>
    <row r="2" spans="7:15" ht="12.75" customHeight="1">
      <c r="G2" s="5"/>
      <c r="H2" s="251" t="s">
        <v>143</v>
      </c>
      <c r="I2" s="251"/>
      <c r="J2" s="251"/>
      <c r="K2" s="251"/>
      <c r="L2" s="251"/>
      <c r="M2" s="5"/>
      <c r="N2" s="2"/>
      <c r="O2" s="2"/>
    </row>
    <row r="3" spans="1:15" ht="12.75">
      <c r="A3" s="251"/>
      <c r="B3" s="251"/>
      <c r="C3" s="251"/>
      <c r="D3" s="251"/>
      <c r="F3" s="5"/>
      <c r="G3" s="5"/>
      <c r="H3" s="251"/>
      <c r="I3" s="251"/>
      <c r="J3" s="251"/>
      <c r="K3" s="251"/>
      <c r="L3" s="251"/>
      <c r="M3" s="5"/>
      <c r="N3" s="2"/>
      <c r="O3" s="2"/>
    </row>
    <row r="4" spans="1:13" ht="28.5" customHeight="1">
      <c r="A4" s="251"/>
      <c r="B4" s="251"/>
      <c r="C4" s="251"/>
      <c r="D4" s="251"/>
      <c r="F4" s="5"/>
      <c r="G4" s="5"/>
      <c r="H4" s="251"/>
      <c r="I4" s="251"/>
      <c r="J4" s="251"/>
      <c r="K4" s="251"/>
      <c r="L4" s="251"/>
      <c r="M4" s="5"/>
    </row>
    <row r="5" spans="6:13" ht="14.25" customHeight="1">
      <c r="F5" s="5"/>
      <c r="G5" s="5"/>
      <c r="H5" s="5"/>
      <c r="I5" s="5"/>
      <c r="J5" s="5"/>
      <c r="K5" s="19"/>
      <c r="L5" s="5"/>
      <c r="M5" s="5"/>
    </row>
    <row r="6" spans="1:11" ht="15.75">
      <c r="A6" s="252" t="s">
        <v>0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</row>
    <row r="7" spans="1:11" ht="15.75">
      <c r="A7" s="256" t="s">
        <v>153</v>
      </c>
      <c r="B7" s="261"/>
      <c r="C7" s="261"/>
      <c r="D7" s="261"/>
      <c r="E7" s="261"/>
      <c r="F7" s="261"/>
      <c r="G7" s="261"/>
      <c r="H7" s="261"/>
      <c r="I7" s="261"/>
      <c r="J7" s="261"/>
      <c r="K7" s="261"/>
    </row>
    <row r="8" spans="2:12" ht="15.75">
      <c r="B8" s="247" t="s">
        <v>192</v>
      </c>
      <c r="C8" s="247"/>
      <c r="D8" s="247"/>
      <c r="E8" s="247"/>
      <c r="F8" s="247"/>
      <c r="G8" s="247"/>
      <c r="H8" s="240"/>
      <c r="I8" s="240"/>
      <c r="J8" s="240"/>
      <c r="K8" s="240"/>
      <c r="L8" s="240"/>
    </row>
    <row r="9" spans="9:11" ht="12.75">
      <c r="I9" s="98"/>
      <c r="K9" s="6" t="s">
        <v>4</v>
      </c>
    </row>
    <row r="10" spans="1:11" ht="12.75">
      <c r="A10" s="225" t="s">
        <v>185</v>
      </c>
      <c r="B10" s="230"/>
      <c r="C10" s="230"/>
      <c r="D10" s="230"/>
      <c r="E10" s="230"/>
      <c r="F10" s="230"/>
      <c r="G10" s="230"/>
      <c r="H10" s="230"/>
      <c r="I10" t="s">
        <v>1</v>
      </c>
      <c r="K10" s="46" t="s">
        <v>67</v>
      </c>
    </row>
    <row r="11" spans="1:11" ht="12.75">
      <c r="A11" s="225" t="s">
        <v>175</v>
      </c>
      <c r="B11" s="231"/>
      <c r="C11" s="231"/>
      <c r="D11" s="231"/>
      <c r="E11" s="231"/>
      <c r="F11" s="231"/>
      <c r="G11" s="231"/>
      <c r="H11" s="231"/>
      <c r="I11" t="s">
        <v>2</v>
      </c>
      <c r="K11" s="47">
        <v>3510136600</v>
      </c>
    </row>
    <row r="12" spans="1:11" ht="12.75" customHeight="1" hidden="1">
      <c r="A12" s="241" t="s">
        <v>68</v>
      </c>
      <c r="B12" s="241"/>
      <c r="C12" s="241"/>
      <c r="D12" s="241"/>
      <c r="E12" s="241"/>
      <c r="F12" s="241"/>
      <c r="G12" s="241"/>
      <c r="H12" s="241"/>
      <c r="I12" s="241"/>
      <c r="K12" s="47"/>
    </row>
    <row r="13" spans="1:11" ht="12.75">
      <c r="A13" s="129" t="s">
        <v>161</v>
      </c>
      <c r="B13" s="129"/>
      <c r="C13" s="129"/>
      <c r="D13" s="232"/>
      <c r="E13" s="232"/>
      <c r="F13" s="232"/>
      <c r="G13" s="232"/>
      <c r="H13" s="232"/>
      <c r="I13" t="s">
        <v>91</v>
      </c>
      <c r="K13" s="47">
        <v>420</v>
      </c>
    </row>
    <row r="14" spans="1:11" ht="12.75">
      <c r="A14" s="225" t="s">
        <v>162</v>
      </c>
      <c r="B14" s="225"/>
      <c r="C14" s="225"/>
      <c r="D14" s="231"/>
      <c r="E14" s="231"/>
      <c r="F14" s="231"/>
      <c r="G14" s="231"/>
      <c r="H14" s="231"/>
      <c r="I14" s="225"/>
      <c r="K14" s="3"/>
    </row>
    <row r="15" spans="1:11" ht="12.75">
      <c r="A15" s="263" t="s">
        <v>164</v>
      </c>
      <c r="B15" s="263"/>
      <c r="C15" s="263"/>
      <c r="D15" s="263"/>
      <c r="E15" s="263"/>
      <c r="F15" s="263"/>
      <c r="G15" s="263"/>
      <c r="H15" s="263"/>
      <c r="I15" s="263"/>
      <c r="K15" s="3"/>
    </row>
    <row r="16" spans="1:11" ht="12.75">
      <c r="A16" s="263" t="s">
        <v>176</v>
      </c>
      <c r="B16" s="263"/>
      <c r="C16" s="263"/>
      <c r="D16" s="263"/>
      <c r="E16" s="263"/>
      <c r="F16" s="263"/>
      <c r="G16" s="263"/>
      <c r="H16" s="263"/>
      <c r="I16" s="263"/>
      <c r="J16" s="3"/>
      <c r="K16" s="6"/>
    </row>
    <row r="17" spans="1:18" ht="42.75" customHeight="1">
      <c r="A17" s="246" t="s">
        <v>138</v>
      </c>
      <c r="B17" s="246"/>
      <c r="C17" s="246"/>
      <c r="D17" s="246"/>
      <c r="E17" s="225"/>
      <c r="F17" s="264" t="s">
        <v>173</v>
      </c>
      <c r="G17" s="264"/>
      <c r="H17" s="264"/>
      <c r="I17" s="264"/>
      <c r="M17" s="3"/>
      <c r="N17" s="255"/>
      <c r="O17" s="255"/>
      <c r="P17" s="255"/>
      <c r="Q17" s="255"/>
      <c r="R17" s="255"/>
    </row>
    <row r="18" spans="1:13" ht="12.75">
      <c r="A18" s="4" t="s">
        <v>193</v>
      </c>
      <c r="M18" s="3"/>
    </row>
    <row r="19" ht="13.5" thickBot="1">
      <c r="A19" s="4" t="s">
        <v>75</v>
      </c>
    </row>
    <row r="20" ht="27.75" customHeight="1" hidden="1"/>
    <row r="21" spans="1:12" ht="26.25" customHeight="1">
      <c r="A21" s="257" t="s">
        <v>5</v>
      </c>
      <c r="B21" s="244" t="s">
        <v>92</v>
      </c>
      <c r="C21" s="244" t="s">
        <v>6</v>
      </c>
      <c r="D21" s="244" t="s">
        <v>93</v>
      </c>
      <c r="E21" s="244" t="s">
        <v>7</v>
      </c>
      <c r="F21" s="244" t="s">
        <v>98</v>
      </c>
      <c r="G21" s="244" t="s">
        <v>94</v>
      </c>
      <c r="H21" s="244" t="s">
        <v>95</v>
      </c>
      <c r="I21" s="244" t="s">
        <v>106</v>
      </c>
      <c r="J21" s="244" t="s">
        <v>107</v>
      </c>
      <c r="K21" s="242" t="s">
        <v>96</v>
      </c>
      <c r="L21" s="259" t="s">
        <v>71</v>
      </c>
    </row>
    <row r="22" spans="1:12" ht="62.25" customHeight="1" thickBot="1">
      <c r="A22" s="258"/>
      <c r="B22" s="245"/>
      <c r="C22" s="245"/>
      <c r="D22" s="245"/>
      <c r="E22" s="245"/>
      <c r="F22" s="245"/>
      <c r="G22" s="245"/>
      <c r="H22" s="245"/>
      <c r="I22" s="245"/>
      <c r="J22" s="245"/>
      <c r="K22" s="243"/>
      <c r="L22" s="260"/>
    </row>
    <row r="23" spans="1:14" ht="15" thickTop="1">
      <c r="A23" s="35">
        <v>1</v>
      </c>
      <c r="B23" s="36">
        <v>2</v>
      </c>
      <c r="C23" s="36">
        <v>3</v>
      </c>
      <c r="D23" s="36">
        <v>4</v>
      </c>
      <c r="E23" s="36">
        <v>5</v>
      </c>
      <c r="F23" s="36">
        <v>5</v>
      </c>
      <c r="G23" s="36">
        <v>6</v>
      </c>
      <c r="H23" s="36">
        <v>7</v>
      </c>
      <c r="I23" s="36">
        <v>8</v>
      </c>
      <c r="J23" s="36">
        <v>9</v>
      </c>
      <c r="K23" s="36">
        <v>9</v>
      </c>
      <c r="L23" s="52">
        <v>10</v>
      </c>
      <c r="M23" s="6"/>
      <c r="N23" s="6"/>
    </row>
    <row r="24" spans="1:14" ht="15.75">
      <c r="A24" s="111" t="s">
        <v>108</v>
      </c>
      <c r="B24" s="105" t="s">
        <v>46</v>
      </c>
      <c r="C24" s="106" t="s">
        <v>73</v>
      </c>
      <c r="D24" s="131">
        <f>D25+D67+D96+D105</f>
        <v>1705746.99</v>
      </c>
      <c r="E24" s="131">
        <f aca="true" t="shared" si="0" ref="E24:K24">E25+E67+E96+E105</f>
        <v>972105</v>
      </c>
      <c r="F24" s="131">
        <f>F27+F30+F44+F54+F62+F115</f>
        <v>1705746.99</v>
      </c>
      <c r="G24" s="131">
        <f t="shared" si="0"/>
        <v>0</v>
      </c>
      <c r="H24" s="131">
        <f t="shared" si="0"/>
        <v>1702927.89</v>
      </c>
      <c r="I24" s="131">
        <f t="shared" si="0"/>
        <v>1702927.89</v>
      </c>
      <c r="J24" s="131">
        <f t="shared" si="0"/>
        <v>0</v>
      </c>
      <c r="K24" s="131">
        <f t="shared" si="0"/>
        <v>0</v>
      </c>
      <c r="L24" s="53">
        <f>L25+L61</f>
        <v>0</v>
      </c>
      <c r="M24" s="88"/>
      <c r="N24" s="3"/>
    </row>
    <row r="25" spans="1:14" ht="30.75" customHeight="1">
      <c r="A25" s="187" t="s">
        <v>133</v>
      </c>
      <c r="B25" s="29">
        <v>2000</v>
      </c>
      <c r="C25" s="106" t="s">
        <v>47</v>
      </c>
      <c r="D25" s="131">
        <f>D26+D31+D55+D58+D62+D66</f>
        <v>1705746.99</v>
      </c>
      <c r="E25" s="131">
        <f aca="true" t="shared" si="1" ref="E25:K25">E26+E31+E55+E58+E62+E66</f>
        <v>972105</v>
      </c>
      <c r="F25" s="131">
        <v>0</v>
      </c>
      <c r="G25" s="131">
        <f t="shared" si="1"/>
        <v>0</v>
      </c>
      <c r="H25" s="131">
        <f>H26+H31+H55+H58+H62+H66</f>
        <v>1702927.89</v>
      </c>
      <c r="I25" s="131">
        <f t="shared" si="1"/>
        <v>1702927.89</v>
      </c>
      <c r="J25" s="131">
        <f t="shared" si="1"/>
        <v>0</v>
      </c>
      <c r="K25" s="131">
        <f t="shared" si="1"/>
        <v>0</v>
      </c>
      <c r="L25" s="53">
        <f>L26+L53</f>
        <v>0</v>
      </c>
      <c r="M25" s="3"/>
      <c r="N25" s="3"/>
    </row>
    <row r="26" spans="1:14" ht="15" customHeight="1">
      <c r="A26" s="109" t="s">
        <v>112</v>
      </c>
      <c r="B26" s="105">
        <v>2100</v>
      </c>
      <c r="C26" s="106" t="s">
        <v>48</v>
      </c>
      <c r="D26" s="131">
        <f>D27+D30</f>
        <v>0</v>
      </c>
      <c r="E26" s="131">
        <f aca="true" t="shared" si="2" ref="E26:K26">E27+E30</f>
        <v>972105</v>
      </c>
      <c r="F26" s="131">
        <v>0</v>
      </c>
      <c r="G26" s="131">
        <f t="shared" si="2"/>
        <v>0</v>
      </c>
      <c r="H26" s="131">
        <f t="shared" si="2"/>
        <v>0</v>
      </c>
      <c r="I26" s="131">
        <f t="shared" si="2"/>
        <v>0</v>
      </c>
      <c r="J26" s="131">
        <f t="shared" si="2"/>
        <v>0</v>
      </c>
      <c r="K26" s="131">
        <f t="shared" si="2"/>
        <v>0</v>
      </c>
      <c r="L26" s="65">
        <f>SUM(L27,L30,L31,L42,L43,L44,L52)</f>
        <v>0</v>
      </c>
      <c r="M26" s="3"/>
      <c r="N26" s="3"/>
    </row>
    <row r="27" spans="1:14" s="10" customFormat="1" ht="15" customHeight="1">
      <c r="A27" s="112" t="s">
        <v>113</v>
      </c>
      <c r="B27" s="107">
        <v>2110</v>
      </c>
      <c r="C27" s="108" t="s">
        <v>49</v>
      </c>
      <c r="D27" s="132">
        <f>D28+D29</f>
        <v>0</v>
      </c>
      <c r="E27" s="132">
        <f aca="true" t="shared" si="3" ref="E27:K27">E28+E29</f>
        <v>0</v>
      </c>
      <c r="F27" s="132"/>
      <c r="G27" s="132">
        <f t="shared" si="3"/>
        <v>0</v>
      </c>
      <c r="H27" s="132">
        <f t="shared" si="3"/>
        <v>0</v>
      </c>
      <c r="I27" s="132">
        <f t="shared" si="3"/>
        <v>0</v>
      </c>
      <c r="J27" s="132">
        <f t="shared" si="3"/>
        <v>0</v>
      </c>
      <c r="K27" s="132">
        <f t="shared" si="3"/>
        <v>0</v>
      </c>
      <c r="L27" s="55">
        <v>0</v>
      </c>
      <c r="M27" s="9"/>
      <c r="N27" s="9" t="s">
        <v>172</v>
      </c>
    </row>
    <row r="28" spans="1:14" ht="15" customHeight="1">
      <c r="A28" s="41" t="s">
        <v>8</v>
      </c>
      <c r="B28" s="25">
        <v>2111</v>
      </c>
      <c r="C28" s="108" t="s">
        <v>50</v>
      </c>
      <c r="D28" s="134">
        <v>0</v>
      </c>
      <c r="E28" s="134"/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f>H28-I28</f>
        <v>0</v>
      </c>
      <c r="L28" s="56">
        <v>0</v>
      </c>
      <c r="M28" s="3"/>
      <c r="N28" s="3"/>
    </row>
    <row r="29" spans="1:14" ht="15" customHeight="1">
      <c r="A29" s="41" t="s">
        <v>114</v>
      </c>
      <c r="B29" s="25">
        <v>2112</v>
      </c>
      <c r="C29" s="26" t="s">
        <v>51</v>
      </c>
      <c r="D29" s="134">
        <v>0</v>
      </c>
      <c r="E29" s="134"/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56">
        <v>0</v>
      </c>
      <c r="M29" s="3"/>
      <c r="N29" s="3"/>
    </row>
    <row r="30" spans="1:14" s="10" customFormat="1" ht="15.75" customHeight="1">
      <c r="A30" s="112" t="s">
        <v>115</v>
      </c>
      <c r="B30" s="107">
        <v>2120</v>
      </c>
      <c r="C30" s="108" t="s">
        <v>52</v>
      </c>
      <c r="D30" s="136">
        <v>0</v>
      </c>
      <c r="E30" s="136">
        <v>972105</v>
      </c>
      <c r="F30" s="136">
        <v>0</v>
      </c>
      <c r="G30" s="136">
        <v>0</v>
      </c>
      <c r="H30" s="136">
        <v>0</v>
      </c>
      <c r="I30" s="136">
        <v>0</v>
      </c>
      <c r="J30" s="136">
        <v>0</v>
      </c>
      <c r="K30" s="136">
        <f>H30-I30</f>
        <v>0</v>
      </c>
      <c r="L30" s="57">
        <v>0</v>
      </c>
      <c r="M30" s="9"/>
      <c r="N30" s="9"/>
    </row>
    <row r="31" spans="1:14" s="10" customFormat="1" ht="15.75">
      <c r="A31" s="115" t="s">
        <v>116</v>
      </c>
      <c r="B31" s="105">
        <v>2200</v>
      </c>
      <c r="C31" s="106" t="s">
        <v>53</v>
      </c>
      <c r="D31" s="131">
        <f>D32+D33+D34+D35+D42+D43+D44+D52</f>
        <v>1705746.99</v>
      </c>
      <c r="E31" s="131">
        <f aca="true" t="shared" si="4" ref="E31:K31">E32+E33+E34+E35+E42+E43+E44+E52</f>
        <v>0</v>
      </c>
      <c r="F31" s="131">
        <v>0</v>
      </c>
      <c r="G31" s="131">
        <f t="shared" si="4"/>
        <v>0</v>
      </c>
      <c r="H31" s="131">
        <f>H52</f>
        <v>1702927.89</v>
      </c>
      <c r="I31" s="131">
        <f>I52</f>
        <v>1702927.89</v>
      </c>
      <c r="J31" s="131">
        <f>J52</f>
        <v>0</v>
      </c>
      <c r="K31" s="131">
        <f t="shared" si="4"/>
        <v>0</v>
      </c>
      <c r="L31" s="55">
        <f>SUM(L32:L36,L37:L37)</f>
        <v>0</v>
      </c>
      <c r="M31" s="9"/>
      <c r="N31" s="9"/>
    </row>
    <row r="32" spans="1:14" ht="17.25" customHeight="1">
      <c r="A32" s="179" t="s">
        <v>9</v>
      </c>
      <c r="B32" s="107">
        <v>2210</v>
      </c>
      <c r="C32" s="108" t="s">
        <v>54</v>
      </c>
      <c r="D32" s="136">
        <v>0</v>
      </c>
      <c r="E32" s="136"/>
      <c r="F32" s="136">
        <v>0</v>
      </c>
      <c r="G32" s="136">
        <v>0</v>
      </c>
      <c r="H32" s="136">
        <v>0</v>
      </c>
      <c r="I32" s="136">
        <v>0</v>
      </c>
      <c r="J32" s="136">
        <v>0</v>
      </c>
      <c r="K32" s="136">
        <f>H32-I32</f>
        <v>0</v>
      </c>
      <c r="L32" s="56">
        <v>0</v>
      </c>
      <c r="M32" s="3"/>
      <c r="N32" s="3"/>
    </row>
    <row r="33" spans="1:14" ht="14.25" customHeight="1">
      <c r="A33" s="112" t="s">
        <v>10</v>
      </c>
      <c r="B33" s="107">
        <v>2220</v>
      </c>
      <c r="C33" s="108" t="s">
        <v>55</v>
      </c>
      <c r="D33" s="136">
        <v>0</v>
      </c>
      <c r="E33" s="136"/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f aca="true" t="shared" si="5" ref="K33:K43">H33-I33</f>
        <v>0</v>
      </c>
      <c r="L33" s="56">
        <v>0</v>
      </c>
      <c r="M33" s="3"/>
      <c r="N33" s="3"/>
    </row>
    <row r="34" spans="1:14" ht="15" customHeight="1">
      <c r="A34" s="112" t="s">
        <v>58</v>
      </c>
      <c r="B34" s="107">
        <v>2230</v>
      </c>
      <c r="C34" s="108" t="s">
        <v>56</v>
      </c>
      <c r="D34" s="136">
        <v>0</v>
      </c>
      <c r="E34" s="136"/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f t="shared" si="5"/>
        <v>0</v>
      </c>
      <c r="L34" s="56">
        <v>0</v>
      </c>
      <c r="M34" s="3"/>
      <c r="N34" s="3"/>
    </row>
    <row r="35" spans="1:14" ht="14.25" customHeight="1">
      <c r="A35" s="112" t="s">
        <v>85</v>
      </c>
      <c r="B35" s="107">
        <v>2240</v>
      </c>
      <c r="C35" s="108" t="s">
        <v>57</v>
      </c>
      <c r="D35" s="136">
        <v>0</v>
      </c>
      <c r="E35" s="136"/>
      <c r="F35" s="136">
        <v>0</v>
      </c>
      <c r="G35" s="136">
        <v>0</v>
      </c>
      <c r="H35" s="136">
        <v>0</v>
      </c>
      <c r="I35" s="136">
        <v>0</v>
      </c>
      <c r="J35" s="136">
        <v>0</v>
      </c>
      <c r="K35" s="136">
        <f t="shared" si="5"/>
        <v>0</v>
      </c>
      <c r="L35" s="56">
        <v>0</v>
      </c>
      <c r="M35" s="3"/>
      <c r="N35" s="3"/>
    </row>
    <row r="36" spans="1:14" ht="15" hidden="1">
      <c r="A36" s="44"/>
      <c r="B36" s="25"/>
      <c r="C36" s="26"/>
      <c r="D36" s="136">
        <v>0</v>
      </c>
      <c r="E36" s="136"/>
      <c r="F36" s="136">
        <v>0</v>
      </c>
      <c r="G36" s="136">
        <v>0</v>
      </c>
      <c r="H36" s="136">
        <v>0</v>
      </c>
      <c r="I36" s="136" t="e">
        <f>#REF!</f>
        <v>#REF!</v>
      </c>
      <c r="J36" s="136" t="e">
        <f>#REF!</f>
        <v>#REF!</v>
      </c>
      <c r="K36" s="136" t="e">
        <f t="shared" si="5"/>
        <v>#REF!</v>
      </c>
      <c r="L36" s="56">
        <v>0</v>
      </c>
      <c r="M36" s="3"/>
      <c r="N36" s="3"/>
    </row>
    <row r="37" spans="1:14" ht="14.25" customHeight="1" hidden="1">
      <c r="A37" s="41" t="s">
        <v>76</v>
      </c>
      <c r="B37" s="25">
        <v>1136</v>
      </c>
      <c r="C37" s="26"/>
      <c r="D37" s="136">
        <v>0</v>
      </c>
      <c r="E37" s="136"/>
      <c r="F37" s="136">
        <v>0</v>
      </c>
      <c r="G37" s="136">
        <v>0</v>
      </c>
      <c r="H37" s="136" t="e">
        <f>I37</f>
        <v>#REF!</v>
      </c>
      <c r="I37" s="136" t="e">
        <f>#REF!</f>
        <v>#REF!</v>
      </c>
      <c r="J37" s="136" t="e">
        <f>#REF!</f>
        <v>#REF!</v>
      </c>
      <c r="K37" s="136" t="e">
        <f t="shared" si="5"/>
        <v>#REF!</v>
      </c>
      <c r="L37" s="56">
        <v>0</v>
      </c>
      <c r="M37" s="3"/>
      <c r="N37" s="3"/>
    </row>
    <row r="38" spans="1:14" ht="28.5" hidden="1">
      <c r="A38" s="44" t="s">
        <v>11</v>
      </c>
      <c r="B38" s="25">
        <v>1137</v>
      </c>
      <c r="C38" s="25"/>
      <c r="D38" s="136">
        <v>0</v>
      </c>
      <c r="E38" s="136"/>
      <c r="F38" s="136">
        <v>0</v>
      </c>
      <c r="G38" s="136">
        <v>0</v>
      </c>
      <c r="H38" s="136">
        <v>0</v>
      </c>
      <c r="I38" s="136" t="e">
        <f>#REF!</f>
        <v>#REF!</v>
      </c>
      <c r="J38" s="136" t="e">
        <f>#REF!</f>
        <v>#REF!</v>
      </c>
      <c r="K38" s="136" t="e">
        <f t="shared" si="5"/>
        <v>#REF!</v>
      </c>
      <c r="L38" s="56">
        <v>0</v>
      </c>
      <c r="M38" s="3"/>
      <c r="N38" s="3"/>
    </row>
    <row r="39" spans="1:14" ht="15" customHeight="1" hidden="1">
      <c r="A39" s="41" t="s">
        <v>25</v>
      </c>
      <c r="B39" s="25">
        <v>1138</v>
      </c>
      <c r="C39" s="25"/>
      <c r="D39" s="136">
        <v>0</v>
      </c>
      <c r="E39" s="136"/>
      <c r="F39" s="136">
        <v>0</v>
      </c>
      <c r="G39" s="136">
        <v>0</v>
      </c>
      <c r="H39" s="136">
        <v>0</v>
      </c>
      <c r="I39" s="136" t="e">
        <f>#REF!</f>
        <v>#REF!</v>
      </c>
      <c r="J39" s="136" t="e">
        <f>#REF!</f>
        <v>#REF!</v>
      </c>
      <c r="K39" s="136" t="e">
        <f t="shared" si="5"/>
        <v>#REF!</v>
      </c>
      <c r="L39" s="56">
        <v>0</v>
      </c>
      <c r="M39" s="3"/>
      <c r="N39" s="3"/>
    </row>
    <row r="40" spans="1:14" ht="15" customHeight="1" hidden="1">
      <c r="A40" s="41" t="s">
        <v>12</v>
      </c>
      <c r="B40" s="25">
        <v>1139</v>
      </c>
      <c r="C40" s="25"/>
      <c r="D40" s="136">
        <v>0</v>
      </c>
      <c r="E40" s="136"/>
      <c r="F40" s="136">
        <v>0</v>
      </c>
      <c r="G40" s="136">
        <v>0</v>
      </c>
      <c r="H40" s="136">
        <v>0</v>
      </c>
      <c r="I40" s="136" t="e">
        <f>#REF!</f>
        <v>#REF!</v>
      </c>
      <c r="J40" s="136" t="e">
        <f>#REF!</f>
        <v>#REF!</v>
      </c>
      <c r="K40" s="136" t="e">
        <f t="shared" si="5"/>
        <v>#REF!</v>
      </c>
      <c r="L40" s="51">
        <v>0</v>
      </c>
      <c r="M40" s="3"/>
      <c r="N40" s="3"/>
    </row>
    <row r="41" spans="1:14" ht="13.5" customHeight="1" hidden="1">
      <c r="A41" s="35">
        <v>1</v>
      </c>
      <c r="B41" s="36">
        <v>2</v>
      </c>
      <c r="C41" s="36"/>
      <c r="D41" s="210">
        <v>4</v>
      </c>
      <c r="E41" s="210">
        <v>5</v>
      </c>
      <c r="F41" s="210">
        <v>5</v>
      </c>
      <c r="G41" s="210">
        <v>6</v>
      </c>
      <c r="H41" s="210">
        <v>7</v>
      </c>
      <c r="I41" s="210">
        <v>8</v>
      </c>
      <c r="J41" s="210">
        <v>9</v>
      </c>
      <c r="K41" s="136">
        <f t="shared" si="5"/>
        <v>-1</v>
      </c>
      <c r="L41" s="50">
        <v>10</v>
      </c>
      <c r="M41" s="3"/>
      <c r="N41" s="3"/>
    </row>
    <row r="42" spans="1:14" s="10" customFormat="1" ht="15">
      <c r="A42" s="112" t="s">
        <v>13</v>
      </c>
      <c r="B42" s="107">
        <v>2250</v>
      </c>
      <c r="C42" s="107">
        <v>130</v>
      </c>
      <c r="D42" s="136">
        <v>0</v>
      </c>
      <c r="E42" s="136"/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f t="shared" si="5"/>
        <v>0</v>
      </c>
      <c r="L42" s="57">
        <v>0</v>
      </c>
      <c r="M42" s="9"/>
      <c r="N42" s="9"/>
    </row>
    <row r="43" spans="1:14" s="10" customFormat="1" ht="15">
      <c r="A43" s="43" t="s">
        <v>117</v>
      </c>
      <c r="B43" s="27">
        <v>2260</v>
      </c>
      <c r="C43" s="27">
        <v>140</v>
      </c>
      <c r="D43" s="136">
        <v>0</v>
      </c>
      <c r="E43" s="136"/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f t="shared" si="5"/>
        <v>0</v>
      </c>
      <c r="L43" s="56">
        <v>0</v>
      </c>
      <c r="M43" s="9"/>
      <c r="N43" s="9"/>
    </row>
    <row r="44" spans="1:14" s="10" customFormat="1" ht="14.25" customHeight="1">
      <c r="A44" s="42" t="s">
        <v>14</v>
      </c>
      <c r="B44" s="107">
        <v>2270</v>
      </c>
      <c r="C44" s="107">
        <v>150</v>
      </c>
      <c r="D44" s="132">
        <f>D45+D46+D47+D48+D49</f>
        <v>0</v>
      </c>
      <c r="E44" s="132">
        <f aca="true" t="shared" si="6" ref="E44:K44">E45+E46+E47+E48+E49</f>
        <v>0</v>
      </c>
      <c r="F44" s="132"/>
      <c r="G44" s="132">
        <f t="shared" si="6"/>
        <v>0</v>
      </c>
      <c r="H44" s="132">
        <f t="shared" si="6"/>
        <v>0</v>
      </c>
      <c r="I44" s="132">
        <f>I45+I46+I47+I48+I49</f>
        <v>0</v>
      </c>
      <c r="J44" s="132">
        <f>J45+J46+J47+J48+J49</f>
        <v>0</v>
      </c>
      <c r="K44" s="132">
        <f t="shared" si="6"/>
        <v>0</v>
      </c>
      <c r="L44" s="55">
        <f>SUM(L45:L50)</f>
        <v>0</v>
      </c>
      <c r="M44" s="9"/>
      <c r="N44" s="9"/>
    </row>
    <row r="45" spans="1:14" ht="16.5" customHeight="1">
      <c r="A45" s="41" t="s">
        <v>15</v>
      </c>
      <c r="B45" s="25">
        <v>2271</v>
      </c>
      <c r="C45" s="25">
        <v>160</v>
      </c>
      <c r="D45" s="134">
        <v>0</v>
      </c>
      <c r="E45" s="134"/>
      <c r="F45" s="134">
        <v>0</v>
      </c>
      <c r="G45" s="134">
        <v>0</v>
      </c>
      <c r="H45" s="134">
        <v>0</v>
      </c>
      <c r="I45" s="134">
        <v>0</v>
      </c>
      <c r="J45" s="134">
        <v>0</v>
      </c>
      <c r="K45" s="134">
        <f aca="true" t="shared" si="7" ref="K45:K65">H45-I45</f>
        <v>0</v>
      </c>
      <c r="L45" s="56">
        <v>0</v>
      </c>
      <c r="M45" s="3"/>
      <c r="N45" s="3"/>
    </row>
    <row r="46" spans="1:14" ht="18" customHeight="1">
      <c r="A46" s="41" t="s">
        <v>16</v>
      </c>
      <c r="B46" s="25">
        <v>2272</v>
      </c>
      <c r="C46" s="25">
        <v>170</v>
      </c>
      <c r="D46" s="134">
        <v>0</v>
      </c>
      <c r="E46" s="134"/>
      <c r="F46" s="134">
        <v>0</v>
      </c>
      <c r="G46" s="134">
        <v>0</v>
      </c>
      <c r="H46" s="134">
        <v>0</v>
      </c>
      <c r="I46" s="134">
        <v>0</v>
      </c>
      <c r="J46" s="134">
        <v>0</v>
      </c>
      <c r="K46" s="134">
        <f t="shared" si="7"/>
        <v>0</v>
      </c>
      <c r="L46" s="56">
        <v>0</v>
      </c>
      <c r="M46" s="3"/>
      <c r="N46" s="3"/>
    </row>
    <row r="47" spans="1:14" ht="15.75" customHeight="1">
      <c r="A47" s="41" t="s">
        <v>17</v>
      </c>
      <c r="B47" s="25">
        <v>2273</v>
      </c>
      <c r="C47" s="25">
        <v>180</v>
      </c>
      <c r="D47" s="134">
        <v>0</v>
      </c>
      <c r="E47" s="134"/>
      <c r="F47" s="134">
        <v>0</v>
      </c>
      <c r="G47" s="134">
        <v>0</v>
      </c>
      <c r="H47" s="134">
        <v>0</v>
      </c>
      <c r="I47" s="134">
        <v>0</v>
      </c>
      <c r="J47" s="134">
        <v>0</v>
      </c>
      <c r="K47" s="134">
        <f t="shared" si="7"/>
        <v>0</v>
      </c>
      <c r="L47" s="56">
        <v>0</v>
      </c>
      <c r="M47" s="3"/>
      <c r="N47" s="3"/>
    </row>
    <row r="48" spans="1:14" ht="17.25" customHeight="1">
      <c r="A48" s="41" t="s">
        <v>19</v>
      </c>
      <c r="B48" s="25">
        <v>2274</v>
      </c>
      <c r="C48" s="25">
        <v>190</v>
      </c>
      <c r="D48" s="134">
        <v>0</v>
      </c>
      <c r="E48" s="134"/>
      <c r="F48" s="134">
        <v>0</v>
      </c>
      <c r="G48" s="134">
        <v>0</v>
      </c>
      <c r="H48" s="134">
        <v>0</v>
      </c>
      <c r="I48" s="134">
        <v>0</v>
      </c>
      <c r="J48" s="134">
        <v>0</v>
      </c>
      <c r="K48" s="134">
        <f t="shared" si="7"/>
        <v>0</v>
      </c>
      <c r="L48" s="56">
        <v>0</v>
      </c>
      <c r="M48" s="3"/>
      <c r="N48" s="3"/>
    </row>
    <row r="49" spans="1:14" ht="18" customHeight="1">
      <c r="A49" s="41" t="s">
        <v>18</v>
      </c>
      <c r="B49" s="25">
        <v>2275</v>
      </c>
      <c r="C49" s="25">
        <v>200</v>
      </c>
      <c r="D49" s="134">
        <v>0</v>
      </c>
      <c r="E49" s="134"/>
      <c r="F49" s="134">
        <v>0</v>
      </c>
      <c r="G49" s="134">
        <v>0</v>
      </c>
      <c r="H49" s="134">
        <v>0</v>
      </c>
      <c r="I49" s="134">
        <v>0</v>
      </c>
      <c r="J49" s="134">
        <v>0</v>
      </c>
      <c r="K49" s="134">
        <f t="shared" si="7"/>
        <v>0</v>
      </c>
      <c r="L49" s="56">
        <v>0</v>
      </c>
      <c r="M49" s="3"/>
      <c r="N49" s="3"/>
    </row>
    <row r="50" spans="1:14" ht="18.75" customHeight="1" hidden="1">
      <c r="A50" s="41" t="s">
        <v>18</v>
      </c>
      <c r="B50" s="25">
        <v>1166</v>
      </c>
      <c r="C50" s="25">
        <v>220</v>
      </c>
      <c r="D50" s="134">
        <v>0</v>
      </c>
      <c r="E50" s="134"/>
      <c r="F50" s="134">
        <v>0</v>
      </c>
      <c r="G50" s="134">
        <v>0</v>
      </c>
      <c r="H50" s="134">
        <v>0</v>
      </c>
      <c r="I50" s="134" t="e">
        <f>#REF!</f>
        <v>#REF!</v>
      </c>
      <c r="J50" s="134" t="e">
        <f>#REF!</f>
        <v>#REF!</v>
      </c>
      <c r="K50" s="134" t="e">
        <f t="shared" si="7"/>
        <v>#REF!</v>
      </c>
      <c r="L50" s="56">
        <v>0</v>
      </c>
      <c r="M50" s="3"/>
      <c r="N50" s="3"/>
    </row>
    <row r="51" spans="1:14" ht="18.75" customHeight="1">
      <c r="A51" s="41" t="s">
        <v>141</v>
      </c>
      <c r="B51" s="25">
        <v>2276</v>
      </c>
      <c r="C51" s="25">
        <v>210</v>
      </c>
      <c r="D51" s="134">
        <v>0</v>
      </c>
      <c r="E51" s="134"/>
      <c r="F51" s="134"/>
      <c r="G51" s="134"/>
      <c r="H51" s="134"/>
      <c r="I51" s="134"/>
      <c r="J51" s="134"/>
      <c r="K51" s="134"/>
      <c r="L51" s="56"/>
      <c r="M51" s="3"/>
      <c r="N51" s="3"/>
    </row>
    <row r="52" spans="1:14" s="10" customFormat="1" ht="27.75" customHeight="1">
      <c r="A52" s="43" t="s">
        <v>118</v>
      </c>
      <c r="B52" s="107">
        <v>2280</v>
      </c>
      <c r="C52" s="107">
        <v>220</v>
      </c>
      <c r="D52" s="136">
        <f>D53+D54</f>
        <v>1705746.99</v>
      </c>
      <c r="E52" s="136">
        <f aca="true" t="shared" si="8" ref="E52:K52">E53+E54</f>
        <v>0</v>
      </c>
      <c r="F52" s="136">
        <v>0</v>
      </c>
      <c r="G52" s="136">
        <f t="shared" si="8"/>
        <v>0</v>
      </c>
      <c r="H52" s="136">
        <f t="shared" si="8"/>
        <v>1702927.89</v>
      </c>
      <c r="I52" s="136">
        <f t="shared" si="8"/>
        <v>1702927.89</v>
      </c>
      <c r="J52" s="136">
        <f t="shared" si="8"/>
        <v>0</v>
      </c>
      <c r="K52" s="136">
        <f t="shared" si="8"/>
        <v>0</v>
      </c>
      <c r="L52" s="57">
        <v>0</v>
      </c>
      <c r="M52" s="9"/>
      <c r="N52" s="9"/>
    </row>
    <row r="53" spans="1:14" s="24" customFormat="1" ht="28.5">
      <c r="A53" s="44" t="s">
        <v>59</v>
      </c>
      <c r="B53" s="25">
        <v>2281</v>
      </c>
      <c r="C53" s="25">
        <v>230</v>
      </c>
      <c r="D53" s="134">
        <v>0</v>
      </c>
      <c r="E53" s="134"/>
      <c r="F53" s="134">
        <v>0</v>
      </c>
      <c r="G53" s="134">
        <v>0</v>
      </c>
      <c r="H53" s="134">
        <v>0</v>
      </c>
      <c r="I53" s="134">
        <v>0</v>
      </c>
      <c r="J53" s="134">
        <v>0</v>
      </c>
      <c r="K53" s="134">
        <f t="shared" si="7"/>
        <v>0</v>
      </c>
      <c r="L53" s="56">
        <f>L56</f>
        <v>0</v>
      </c>
      <c r="M53" s="23"/>
      <c r="N53" s="23"/>
    </row>
    <row r="54" spans="1:14" s="24" customFormat="1" ht="32.25" customHeight="1">
      <c r="A54" s="44" t="s">
        <v>100</v>
      </c>
      <c r="B54" s="25">
        <v>2282</v>
      </c>
      <c r="C54" s="25">
        <v>240</v>
      </c>
      <c r="D54" s="134">
        <v>1705746.99</v>
      </c>
      <c r="E54" s="134"/>
      <c r="F54" s="134">
        <v>1705746.99</v>
      </c>
      <c r="G54" s="134">
        <v>0</v>
      </c>
      <c r="H54" s="134">
        <v>1702927.89</v>
      </c>
      <c r="I54" s="134">
        <v>1702927.89</v>
      </c>
      <c r="J54" s="134"/>
      <c r="K54" s="134">
        <f t="shared" si="7"/>
        <v>0</v>
      </c>
      <c r="L54" s="56">
        <v>0</v>
      </c>
      <c r="M54" s="23"/>
      <c r="N54" s="23"/>
    </row>
    <row r="55" spans="1:14" ht="15.75" customHeight="1">
      <c r="A55" s="115" t="s">
        <v>119</v>
      </c>
      <c r="B55" s="105">
        <v>2400</v>
      </c>
      <c r="C55" s="105">
        <v>250</v>
      </c>
      <c r="D55" s="141">
        <f>D56+D57</f>
        <v>0</v>
      </c>
      <c r="E55" s="141">
        <f aca="true" t="shared" si="9" ref="E55:K55">E56+E57</f>
        <v>0</v>
      </c>
      <c r="F55" s="141"/>
      <c r="G55" s="141">
        <f t="shared" si="9"/>
        <v>0</v>
      </c>
      <c r="H55" s="141">
        <f t="shared" si="9"/>
        <v>0</v>
      </c>
      <c r="I55" s="141">
        <f t="shared" si="9"/>
        <v>0</v>
      </c>
      <c r="J55" s="141">
        <f t="shared" si="9"/>
        <v>0</v>
      </c>
      <c r="K55" s="141">
        <f t="shared" si="9"/>
        <v>0</v>
      </c>
      <c r="L55" s="56">
        <v>0</v>
      </c>
      <c r="M55" s="3"/>
      <c r="N55" s="3"/>
    </row>
    <row r="56" spans="1:14" s="10" customFormat="1" ht="15" customHeight="1">
      <c r="A56" s="116" t="s">
        <v>120</v>
      </c>
      <c r="B56" s="107">
        <v>2410</v>
      </c>
      <c r="C56" s="107">
        <v>260</v>
      </c>
      <c r="D56" s="140">
        <f>D59</f>
        <v>0</v>
      </c>
      <c r="E56" s="140">
        <f>E59</f>
        <v>0</v>
      </c>
      <c r="F56" s="140">
        <v>0</v>
      </c>
      <c r="G56" s="140">
        <f>G59</f>
        <v>0</v>
      </c>
      <c r="H56" s="140">
        <f>H59</f>
        <v>0</v>
      </c>
      <c r="I56" s="140">
        <v>0</v>
      </c>
      <c r="J56" s="140">
        <v>0</v>
      </c>
      <c r="K56" s="134">
        <f t="shared" si="7"/>
        <v>0</v>
      </c>
      <c r="L56" s="55">
        <f>SUM(L57:L59)</f>
        <v>0</v>
      </c>
      <c r="M56" s="9"/>
      <c r="N56" s="9"/>
    </row>
    <row r="57" spans="1:14" s="10" customFormat="1" ht="15">
      <c r="A57" s="116" t="s">
        <v>121</v>
      </c>
      <c r="B57" s="107">
        <v>2420</v>
      </c>
      <c r="C57" s="107">
        <v>270</v>
      </c>
      <c r="D57" s="136">
        <v>0</v>
      </c>
      <c r="E57" s="136"/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f t="shared" si="7"/>
        <v>0</v>
      </c>
      <c r="L57" s="56">
        <v>0</v>
      </c>
      <c r="M57" s="9"/>
      <c r="N57" s="9"/>
    </row>
    <row r="58" spans="1:14" s="10" customFormat="1" ht="15.75">
      <c r="A58" s="115" t="s">
        <v>122</v>
      </c>
      <c r="B58" s="105">
        <v>2600</v>
      </c>
      <c r="C58" s="105">
        <v>280</v>
      </c>
      <c r="D58" s="141">
        <f>D59+D60+D61</f>
        <v>0</v>
      </c>
      <c r="E58" s="141">
        <f aca="true" t="shared" si="10" ref="E58:K58">E59+E60+E61</f>
        <v>0</v>
      </c>
      <c r="F58" s="141">
        <f t="shared" si="10"/>
        <v>0</v>
      </c>
      <c r="G58" s="141">
        <f t="shared" si="10"/>
        <v>0</v>
      </c>
      <c r="H58" s="141">
        <f t="shared" si="10"/>
        <v>0</v>
      </c>
      <c r="I58" s="141">
        <f t="shared" si="10"/>
        <v>0</v>
      </c>
      <c r="J58" s="141">
        <f t="shared" si="10"/>
        <v>0</v>
      </c>
      <c r="K58" s="141">
        <f t="shared" si="10"/>
        <v>0</v>
      </c>
      <c r="L58" s="56">
        <v>0</v>
      </c>
      <c r="M58" s="9"/>
      <c r="N58" s="9"/>
    </row>
    <row r="59" spans="1:14" s="10" customFormat="1" ht="30.75" customHeight="1">
      <c r="A59" s="116" t="s">
        <v>134</v>
      </c>
      <c r="B59" s="107">
        <v>2610</v>
      </c>
      <c r="C59" s="107">
        <v>290</v>
      </c>
      <c r="D59" s="132">
        <v>0</v>
      </c>
      <c r="E59" s="132">
        <f aca="true" t="shared" si="11" ref="E59:L59">SUM(E60:E62)</f>
        <v>0</v>
      </c>
      <c r="F59" s="132">
        <v>0</v>
      </c>
      <c r="G59" s="132">
        <f t="shared" si="11"/>
        <v>0</v>
      </c>
      <c r="H59" s="132">
        <f t="shared" si="11"/>
        <v>0</v>
      </c>
      <c r="I59" s="132">
        <v>0</v>
      </c>
      <c r="J59" s="132">
        <v>0</v>
      </c>
      <c r="K59" s="134">
        <f t="shared" si="7"/>
        <v>0</v>
      </c>
      <c r="L59" s="55">
        <f t="shared" si="11"/>
        <v>0</v>
      </c>
      <c r="M59" s="9"/>
      <c r="N59" s="9"/>
    </row>
    <row r="60" spans="1:14" ht="29.25" customHeight="1">
      <c r="A60" s="116" t="s">
        <v>26</v>
      </c>
      <c r="B60" s="107">
        <v>2620</v>
      </c>
      <c r="C60" s="107">
        <v>300</v>
      </c>
      <c r="D60" s="134">
        <v>0</v>
      </c>
      <c r="E60" s="134"/>
      <c r="F60" s="134">
        <v>0</v>
      </c>
      <c r="G60" s="134">
        <v>0</v>
      </c>
      <c r="H60" s="134">
        <v>0</v>
      </c>
      <c r="I60" s="134">
        <v>0</v>
      </c>
      <c r="J60" s="134">
        <v>0</v>
      </c>
      <c r="K60" s="134">
        <f t="shared" si="7"/>
        <v>0</v>
      </c>
      <c r="L60" s="56">
        <v>0</v>
      </c>
      <c r="M60" s="3"/>
      <c r="N60" s="3"/>
    </row>
    <row r="61" spans="1:14" ht="28.5" customHeight="1">
      <c r="A61" s="116" t="s">
        <v>123</v>
      </c>
      <c r="B61" s="107">
        <v>2630</v>
      </c>
      <c r="C61" s="107">
        <v>310</v>
      </c>
      <c r="D61" s="134">
        <v>0</v>
      </c>
      <c r="E61" s="134"/>
      <c r="F61" s="134">
        <v>0</v>
      </c>
      <c r="G61" s="134">
        <v>0</v>
      </c>
      <c r="H61" s="134">
        <v>0</v>
      </c>
      <c r="I61" s="134">
        <v>0</v>
      </c>
      <c r="J61" s="134">
        <v>0</v>
      </c>
      <c r="K61" s="134">
        <f t="shared" si="7"/>
        <v>0</v>
      </c>
      <c r="L61" s="61">
        <v>0</v>
      </c>
      <c r="M61" s="3"/>
      <c r="N61" s="3"/>
    </row>
    <row r="62" spans="1:14" ht="19.5" customHeight="1">
      <c r="A62" s="109" t="s">
        <v>124</v>
      </c>
      <c r="B62" s="105">
        <v>2700</v>
      </c>
      <c r="C62" s="105">
        <v>320</v>
      </c>
      <c r="D62" s="141">
        <f>D63+D64+D65</f>
        <v>0</v>
      </c>
      <c r="E62" s="141">
        <f aca="true" t="shared" si="12" ref="E62:K62">E63+E64+E65</f>
        <v>0</v>
      </c>
      <c r="F62" s="141"/>
      <c r="G62" s="141">
        <f t="shared" si="12"/>
        <v>0</v>
      </c>
      <c r="H62" s="141">
        <f t="shared" si="12"/>
        <v>0</v>
      </c>
      <c r="I62" s="141">
        <f t="shared" si="12"/>
        <v>0</v>
      </c>
      <c r="J62" s="141">
        <f t="shared" si="12"/>
        <v>0</v>
      </c>
      <c r="K62" s="141">
        <f t="shared" si="12"/>
        <v>0</v>
      </c>
      <c r="L62" s="61">
        <v>0</v>
      </c>
      <c r="M62" s="3"/>
      <c r="N62" s="3"/>
    </row>
    <row r="63" spans="1:14" s="10" customFormat="1" ht="17.25" customHeight="1">
      <c r="A63" s="112" t="s">
        <v>20</v>
      </c>
      <c r="B63" s="107">
        <v>2710</v>
      </c>
      <c r="C63" s="107">
        <v>330</v>
      </c>
      <c r="D63" s="136">
        <v>0</v>
      </c>
      <c r="E63" s="136"/>
      <c r="F63" s="136">
        <v>0</v>
      </c>
      <c r="G63" s="136">
        <v>0</v>
      </c>
      <c r="H63" s="136">
        <v>0</v>
      </c>
      <c r="I63" s="136">
        <v>0</v>
      </c>
      <c r="J63" s="136">
        <v>0</v>
      </c>
      <c r="K63" s="136">
        <f t="shared" si="7"/>
        <v>0</v>
      </c>
      <c r="L63" s="51">
        <v>0</v>
      </c>
      <c r="M63" s="9"/>
      <c r="N63" s="9"/>
    </row>
    <row r="64" spans="1:14" s="1" customFormat="1" ht="15" customHeight="1">
      <c r="A64" s="112" t="s">
        <v>41</v>
      </c>
      <c r="B64" s="107">
        <v>2720</v>
      </c>
      <c r="C64" s="107">
        <v>340</v>
      </c>
      <c r="D64" s="151"/>
      <c r="E64" s="151">
        <f>SUM(E65,E77,E78)</f>
        <v>0</v>
      </c>
      <c r="F64" s="151">
        <v>0</v>
      </c>
      <c r="G64" s="151">
        <f>SUM(G65,G77,G78)</f>
        <v>0</v>
      </c>
      <c r="H64" s="151">
        <v>0</v>
      </c>
      <c r="I64" s="151">
        <v>0</v>
      </c>
      <c r="J64" s="151">
        <v>0</v>
      </c>
      <c r="K64" s="134">
        <f t="shared" si="7"/>
        <v>0</v>
      </c>
      <c r="L64" s="58">
        <f>SUM(L65,L77,L78)</f>
        <v>0</v>
      </c>
      <c r="M64" s="12"/>
      <c r="N64" s="12"/>
    </row>
    <row r="65" spans="1:14" s="1" customFormat="1" ht="14.25" customHeight="1">
      <c r="A65" s="112" t="s">
        <v>125</v>
      </c>
      <c r="B65" s="107">
        <v>2730</v>
      </c>
      <c r="C65" s="107">
        <v>350</v>
      </c>
      <c r="D65" s="151">
        <v>0</v>
      </c>
      <c r="E65" s="151">
        <f>SUM(E66:E67,E72)</f>
        <v>0</v>
      </c>
      <c r="F65" s="151">
        <v>0</v>
      </c>
      <c r="G65" s="151">
        <f>SUM(G66:G67,G72)</f>
        <v>0</v>
      </c>
      <c r="H65" s="151">
        <v>0</v>
      </c>
      <c r="I65" s="151">
        <v>0</v>
      </c>
      <c r="J65" s="151">
        <v>0</v>
      </c>
      <c r="K65" s="134">
        <f t="shared" si="7"/>
        <v>0</v>
      </c>
      <c r="L65" s="58">
        <f>SUM(L66:L67,L72)</f>
        <v>0</v>
      </c>
      <c r="M65" s="12"/>
      <c r="N65" s="12"/>
    </row>
    <row r="66" spans="1:14" s="10" customFormat="1" ht="16.5" customHeight="1">
      <c r="A66" s="109" t="s">
        <v>126</v>
      </c>
      <c r="B66" s="105">
        <v>2800</v>
      </c>
      <c r="C66" s="105">
        <v>360</v>
      </c>
      <c r="D66" s="176">
        <v>0</v>
      </c>
      <c r="E66" s="176"/>
      <c r="F66" s="176">
        <v>0</v>
      </c>
      <c r="G66" s="176">
        <v>0</v>
      </c>
      <c r="H66" s="176">
        <v>0</v>
      </c>
      <c r="I66" s="176">
        <v>0</v>
      </c>
      <c r="J66" s="176">
        <v>0</v>
      </c>
      <c r="K66" s="176">
        <f>H66-I66</f>
        <v>0</v>
      </c>
      <c r="L66" s="51">
        <v>0</v>
      </c>
      <c r="M66" s="9"/>
      <c r="N66" s="9"/>
    </row>
    <row r="67" spans="1:14" s="10" customFormat="1" ht="15.75" customHeight="1">
      <c r="A67" s="118" t="s">
        <v>21</v>
      </c>
      <c r="B67" s="29">
        <v>3000</v>
      </c>
      <c r="C67" s="29">
        <v>370</v>
      </c>
      <c r="D67" s="207">
        <f>D68+D91</f>
        <v>0</v>
      </c>
      <c r="E67" s="207">
        <f aca="true" t="shared" si="13" ref="E67:K67">E68+E91</f>
        <v>0</v>
      </c>
      <c r="F67" s="207">
        <f t="shared" si="13"/>
        <v>0</v>
      </c>
      <c r="G67" s="207">
        <f t="shared" si="13"/>
        <v>0</v>
      </c>
      <c r="H67" s="207">
        <f t="shared" si="13"/>
        <v>0</v>
      </c>
      <c r="I67" s="207">
        <f t="shared" si="13"/>
        <v>0</v>
      </c>
      <c r="J67" s="207">
        <f t="shared" si="13"/>
        <v>0</v>
      </c>
      <c r="K67" s="207">
        <f t="shared" si="13"/>
        <v>0</v>
      </c>
      <c r="L67" s="51">
        <v>0</v>
      </c>
      <c r="M67" s="9"/>
      <c r="N67" s="9"/>
    </row>
    <row r="68" spans="1:14" ht="14.25" customHeight="1">
      <c r="A68" s="45" t="s">
        <v>22</v>
      </c>
      <c r="B68" s="29">
        <v>3100</v>
      </c>
      <c r="C68" s="29">
        <v>380</v>
      </c>
      <c r="D68" s="141">
        <f>D69+D70+D75+D79+D89+D90</f>
        <v>0</v>
      </c>
      <c r="E68" s="141">
        <f aca="true" t="shared" si="14" ref="E68:K68">E69+E70+E75+E79+E89+E90</f>
        <v>0</v>
      </c>
      <c r="F68" s="141">
        <f t="shared" si="14"/>
        <v>0</v>
      </c>
      <c r="G68" s="141">
        <f t="shared" si="14"/>
        <v>0</v>
      </c>
      <c r="H68" s="141">
        <f t="shared" si="14"/>
        <v>0</v>
      </c>
      <c r="I68" s="141">
        <f t="shared" si="14"/>
        <v>0</v>
      </c>
      <c r="J68" s="141">
        <f t="shared" si="14"/>
        <v>0</v>
      </c>
      <c r="K68" s="141">
        <f t="shared" si="14"/>
        <v>0</v>
      </c>
      <c r="L68" s="51">
        <v>0</v>
      </c>
      <c r="M68" s="3"/>
      <c r="N68" s="3"/>
    </row>
    <row r="69" spans="1:14" ht="30" customHeight="1">
      <c r="A69" s="116" t="s">
        <v>23</v>
      </c>
      <c r="B69" s="107">
        <v>3110</v>
      </c>
      <c r="C69" s="107">
        <v>390</v>
      </c>
      <c r="D69" s="136">
        <v>0</v>
      </c>
      <c r="E69" s="136"/>
      <c r="F69" s="136">
        <v>0</v>
      </c>
      <c r="G69" s="136">
        <v>0</v>
      </c>
      <c r="H69" s="136">
        <v>0</v>
      </c>
      <c r="I69" s="136">
        <v>0</v>
      </c>
      <c r="J69" s="136">
        <v>0</v>
      </c>
      <c r="K69" s="136">
        <f>H69-I69</f>
        <v>0</v>
      </c>
      <c r="L69" s="54">
        <v>0</v>
      </c>
      <c r="M69" s="3"/>
      <c r="N69" s="3"/>
    </row>
    <row r="70" spans="1:14" ht="15" customHeight="1" thickBot="1">
      <c r="A70" s="112" t="s">
        <v>24</v>
      </c>
      <c r="B70" s="107">
        <v>3120</v>
      </c>
      <c r="C70" s="107">
        <v>400</v>
      </c>
      <c r="D70" s="136">
        <f>D71+D73</f>
        <v>0</v>
      </c>
      <c r="E70" s="136">
        <f aca="true" t="shared" si="15" ref="E70:K70">E71+E73</f>
        <v>0</v>
      </c>
      <c r="F70" s="136">
        <f t="shared" si="15"/>
        <v>0</v>
      </c>
      <c r="G70" s="136">
        <f t="shared" si="15"/>
        <v>0</v>
      </c>
      <c r="H70" s="136">
        <f t="shared" si="15"/>
        <v>0</v>
      </c>
      <c r="I70" s="136">
        <f t="shared" si="15"/>
        <v>0</v>
      </c>
      <c r="J70" s="136">
        <f t="shared" si="15"/>
        <v>0</v>
      </c>
      <c r="K70" s="136">
        <f t="shared" si="15"/>
        <v>0</v>
      </c>
      <c r="L70" s="51">
        <v>0</v>
      </c>
      <c r="M70" s="3"/>
      <c r="N70" s="3"/>
    </row>
    <row r="71" spans="1:14" ht="15.75" customHeight="1" thickTop="1">
      <c r="A71" s="117" t="s">
        <v>127</v>
      </c>
      <c r="B71" s="114">
        <v>3121</v>
      </c>
      <c r="C71" s="114">
        <v>410</v>
      </c>
      <c r="D71" s="138"/>
      <c r="E71" s="138"/>
      <c r="F71" s="138"/>
      <c r="G71" s="138"/>
      <c r="H71" s="138"/>
      <c r="I71" s="138"/>
      <c r="J71" s="138"/>
      <c r="K71" s="138"/>
      <c r="L71" s="50">
        <v>10</v>
      </c>
      <c r="M71" s="3"/>
      <c r="N71" s="3"/>
    </row>
    <row r="72" spans="1:14" s="10" customFormat="1" ht="15" customHeight="1" hidden="1">
      <c r="A72" s="113" t="s">
        <v>27</v>
      </c>
      <c r="B72" s="114">
        <v>2122</v>
      </c>
      <c r="C72" s="114"/>
      <c r="D72" s="132">
        <f aca="true" t="shared" si="16" ref="D72:L72">SUM(D73:D76)</f>
        <v>0</v>
      </c>
      <c r="E72" s="132">
        <f t="shared" si="16"/>
        <v>0</v>
      </c>
      <c r="F72" s="132">
        <f t="shared" si="16"/>
        <v>0</v>
      </c>
      <c r="G72" s="132">
        <f t="shared" si="16"/>
        <v>0</v>
      </c>
      <c r="H72" s="132">
        <f t="shared" si="16"/>
        <v>0</v>
      </c>
      <c r="I72" s="132">
        <f t="shared" si="16"/>
        <v>0</v>
      </c>
      <c r="J72" s="132">
        <f t="shared" si="16"/>
        <v>0</v>
      </c>
      <c r="K72" s="132">
        <f t="shared" si="16"/>
        <v>0</v>
      </c>
      <c r="L72" s="55">
        <f t="shared" si="16"/>
        <v>0</v>
      </c>
      <c r="M72" s="9"/>
      <c r="N72" s="9"/>
    </row>
    <row r="73" spans="1:14" ht="15">
      <c r="A73" s="119" t="s">
        <v>128</v>
      </c>
      <c r="B73" s="114">
        <v>3122</v>
      </c>
      <c r="C73" s="114">
        <v>420</v>
      </c>
      <c r="D73" s="134">
        <v>0</v>
      </c>
      <c r="E73" s="134"/>
      <c r="F73" s="134">
        <v>0</v>
      </c>
      <c r="G73" s="134">
        <v>0</v>
      </c>
      <c r="H73" s="134">
        <v>0</v>
      </c>
      <c r="I73" s="134">
        <v>0</v>
      </c>
      <c r="J73" s="134">
        <v>0</v>
      </c>
      <c r="K73" s="134">
        <f aca="true" t="shared" si="17" ref="K73:K78">H73-I73</f>
        <v>0</v>
      </c>
      <c r="L73" s="51">
        <v>0</v>
      </c>
      <c r="M73" s="3"/>
      <c r="N73" s="3"/>
    </row>
    <row r="74" spans="1:14" ht="15" hidden="1">
      <c r="A74" s="35"/>
      <c r="B74" s="36"/>
      <c r="C74" s="36"/>
      <c r="D74" s="134">
        <v>0</v>
      </c>
      <c r="E74" s="134"/>
      <c r="F74" s="134">
        <v>0</v>
      </c>
      <c r="G74" s="134">
        <v>0</v>
      </c>
      <c r="H74" s="134">
        <v>0</v>
      </c>
      <c r="I74" s="134">
        <v>0</v>
      </c>
      <c r="J74" s="134">
        <v>0</v>
      </c>
      <c r="K74" s="134">
        <f t="shared" si="17"/>
        <v>0</v>
      </c>
      <c r="L74" s="51">
        <v>0</v>
      </c>
      <c r="M74" s="3"/>
      <c r="N74" s="3"/>
    </row>
    <row r="75" spans="1:14" ht="15" customHeight="1">
      <c r="A75" s="120" t="s">
        <v>77</v>
      </c>
      <c r="B75" s="107">
        <v>3130</v>
      </c>
      <c r="C75" s="107">
        <v>430</v>
      </c>
      <c r="D75" s="136">
        <f>D76+D78</f>
        <v>0</v>
      </c>
      <c r="E75" s="136">
        <f aca="true" t="shared" si="18" ref="E75:K75">E76+E78</f>
        <v>0</v>
      </c>
      <c r="F75" s="136">
        <f t="shared" si="18"/>
        <v>0</v>
      </c>
      <c r="G75" s="136">
        <f t="shared" si="18"/>
        <v>0</v>
      </c>
      <c r="H75" s="136">
        <f t="shared" si="18"/>
        <v>0</v>
      </c>
      <c r="I75" s="136">
        <f t="shared" si="18"/>
        <v>0</v>
      </c>
      <c r="J75" s="136">
        <f t="shared" si="18"/>
        <v>0</v>
      </c>
      <c r="K75" s="136">
        <f t="shared" si="18"/>
        <v>0</v>
      </c>
      <c r="L75" s="51">
        <v>0</v>
      </c>
      <c r="M75" s="3"/>
      <c r="N75" s="3"/>
    </row>
    <row r="76" spans="1:14" ht="14.25" customHeight="1">
      <c r="A76" s="40" t="s">
        <v>129</v>
      </c>
      <c r="B76" s="25">
        <v>3131</v>
      </c>
      <c r="C76" s="25">
        <v>440</v>
      </c>
      <c r="D76" s="140">
        <v>0</v>
      </c>
      <c r="E76" s="140"/>
      <c r="F76" s="140">
        <v>0</v>
      </c>
      <c r="G76" s="140">
        <v>0</v>
      </c>
      <c r="H76" s="140">
        <v>0</v>
      </c>
      <c r="I76" s="140">
        <v>0</v>
      </c>
      <c r="J76" s="140">
        <v>0</v>
      </c>
      <c r="K76" s="140">
        <f t="shared" si="17"/>
        <v>0</v>
      </c>
      <c r="L76" s="51">
        <v>0</v>
      </c>
      <c r="M76" s="3"/>
      <c r="N76" s="3"/>
    </row>
    <row r="77" spans="1:14" ht="15" customHeight="1" hidden="1">
      <c r="A77" s="40" t="s">
        <v>78</v>
      </c>
      <c r="B77" s="25">
        <v>2132</v>
      </c>
      <c r="C77" s="25"/>
      <c r="D77" s="140">
        <v>0</v>
      </c>
      <c r="E77" s="140"/>
      <c r="F77" s="140">
        <v>0</v>
      </c>
      <c r="G77" s="140">
        <v>0</v>
      </c>
      <c r="H77" s="140">
        <v>0</v>
      </c>
      <c r="I77" s="140">
        <v>0</v>
      </c>
      <c r="J77" s="140">
        <v>0</v>
      </c>
      <c r="K77" s="140">
        <f t="shared" si="17"/>
        <v>0</v>
      </c>
      <c r="L77" s="56">
        <v>0</v>
      </c>
      <c r="M77" s="3"/>
      <c r="N77" s="3"/>
    </row>
    <row r="78" spans="1:14" ht="15.75" customHeight="1">
      <c r="A78" s="40" t="s">
        <v>79</v>
      </c>
      <c r="B78" s="25">
        <v>3132</v>
      </c>
      <c r="C78" s="25">
        <v>450</v>
      </c>
      <c r="D78" s="140">
        <v>0</v>
      </c>
      <c r="E78" s="140"/>
      <c r="F78" s="140">
        <v>0</v>
      </c>
      <c r="G78" s="140">
        <v>0</v>
      </c>
      <c r="H78" s="140">
        <v>0</v>
      </c>
      <c r="I78" s="140">
        <v>0</v>
      </c>
      <c r="J78" s="140">
        <v>0</v>
      </c>
      <c r="K78" s="140">
        <f t="shared" si="17"/>
        <v>0</v>
      </c>
      <c r="L78" s="56">
        <v>0</v>
      </c>
      <c r="M78" s="3"/>
      <c r="N78" s="3"/>
    </row>
    <row r="79" spans="1:14" ht="16.5" customHeight="1">
      <c r="A79" s="120" t="s">
        <v>60</v>
      </c>
      <c r="B79" s="107">
        <v>3140</v>
      </c>
      <c r="C79" s="107">
        <v>460</v>
      </c>
      <c r="D79" s="208">
        <f>D80+D82+D88</f>
        <v>0</v>
      </c>
      <c r="E79" s="208">
        <f aca="true" t="shared" si="19" ref="E79:K79">E80+E82+E88</f>
        <v>0</v>
      </c>
      <c r="F79" s="208">
        <f t="shared" si="19"/>
        <v>0</v>
      </c>
      <c r="G79" s="208">
        <f t="shared" si="19"/>
        <v>0</v>
      </c>
      <c r="H79" s="208">
        <f t="shared" si="19"/>
        <v>0</v>
      </c>
      <c r="I79" s="208">
        <f t="shared" si="19"/>
        <v>0</v>
      </c>
      <c r="J79" s="208">
        <f t="shared" si="19"/>
        <v>0</v>
      </c>
      <c r="K79" s="208">
        <f t="shared" si="19"/>
        <v>0</v>
      </c>
      <c r="L79" s="60" t="s">
        <v>46</v>
      </c>
      <c r="M79" s="3"/>
      <c r="N79" s="3"/>
    </row>
    <row r="80" spans="1:14" ht="15.75" customHeight="1">
      <c r="A80" s="40" t="s">
        <v>130</v>
      </c>
      <c r="B80" s="25">
        <v>3141</v>
      </c>
      <c r="C80" s="25">
        <v>470</v>
      </c>
      <c r="D80" s="213"/>
      <c r="E80" s="213"/>
      <c r="F80" s="213"/>
      <c r="G80" s="213"/>
      <c r="H80" s="213"/>
      <c r="I80" s="213"/>
      <c r="J80" s="213"/>
      <c r="K80" s="213"/>
      <c r="L80" s="34"/>
      <c r="M80" s="3"/>
      <c r="N80" s="3"/>
    </row>
    <row r="81" spans="1:12" ht="19.5" customHeight="1" hidden="1">
      <c r="A81" s="38" t="s">
        <v>61</v>
      </c>
      <c r="B81" s="25">
        <v>2142</v>
      </c>
      <c r="C81" s="25"/>
      <c r="D81" s="213"/>
      <c r="E81" s="213"/>
      <c r="F81" s="213"/>
      <c r="G81" s="213"/>
      <c r="H81" s="213"/>
      <c r="I81" s="213"/>
      <c r="J81" s="213"/>
      <c r="K81" s="213"/>
      <c r="L81" s="50">
        <v>11</v>
      </c>
    </row>
    <row r="82" spans="1:12" ht="17.25" customHeight="1">
      <c r="A82" s="38" t="s">
        <v>131</v>
      </c>
      <c r="B82" s="25">
        <v>3142</v>
      </c>
      <c r="C82" s="25">
        <v>480</v>
      </c>
      <c r="D82" s="213"/>
      <c r="E82" s="213"/>
      <c r="F82" s="213"/>
      <c r="G82" s="213"/>
      <c r="H82" s="213"/>
      <c r="I82" s="213"/>
      <c r="J82" s="213"/>
      <c r="K82" s="213"/>
      <c r="L82" s="51">
        <v>0</v>
      </c>
    </row>
    <row r="83" spans="1:12" ht="18" customHeight="1" hidden="1">
      <c r="A83" s="38"/>
      <c r="B83" s="85"/>
      <c r="C83" s="85"/>
      <c r="D83" s="147"/>
      <c r="E83" s="147"/>
      <c r="F83" s="147"/>
      <c r="G83" s="147"/>
      <c r="H83" s="147"/>
      <c r="I83" s="147"/>
      <c r="J83" s="147"/>
      <c r="K83" s="148"/>
      <c r="L83" s="51">
        <v>0</v>
      </c>
    </row>
    <row r="84" spans="1:14" ht="14.25" customHeight="1" hidden="1">
      <c r="A84" s="38"/>
      <c r="B84" s="85"/>
      <c r="C84" s="85"/>
      <c r="D84" s="149"/>
      <c r="E84" s="149"/>
      <c r="F84" s="149"/>
      <c r="G84" s="149"/>
      <c r="H84" s="149"/>
      <c r="I84" s="149"/>
      <c r="J84" s="149"/>
      <c r="K84" s="149"/>
      <c r="L84" s="51">
        <v>0</v>
      </c>
      <c r="M84" s="6"/>
      <c r="N84" s="6"/>
    </row>
    <row r="85" spans="1:14" ht="19.5" customHeight="1" hidden="1">
      <c r="A85" s="38"/>
      <c r="B85" s="85"/>
      <c r="C85" s="85"/>
      <c r="D85" s="134">
        <v>0</v>
      </c>
      <c r="E85" s="134"/>
      <c r="F85" s="134">
        <v>0</v>
      </c>
      <c r="G85" s="134">
        <v>0</v>
      </c>
      <c r="H85" s="134">
        <v>0</v>
      </c>
      <c r="I85" s="134">
        <v>0</v>
      </c>
      <c r="J85" s="134">
        <v>0</v>
      </c>
      <c r="K85" s="134">
        <v>0</v>
      </c>
      <c r="L85" s="51">
        <v>0</v>
      </c>
      <c r="M85" s="3"/>
      <c r="N85" s="3"/>
    </row>
    <row r="86" spans="1:14" ht="18" customHeight="1" hidden="1">
      <c r="A86" s="38"/>
      <c r="B86" s="85"/>
      <c r="C86" s="85"/>
      <c r="D86" s="150">
        <v>0</v>
      </c>
      <c r="E86" s="150"/>
      <c r="F86" s="150">
        <v>0</v>
      </c>
      <c r="G86" s="150">
        <v>0</v>
      </c>
      <c r="H86" s="150">
        <v>0</v>
      </c>
      <c r="I86" s="150">
        <v>0</v>
      </c>
      <c r="J86" s="150">
        <v>0</v>
      </c>
      <c r="K86" s="150">
        <v>0</v>
      </c>
      <c r="L86" s="49">
        <v>0</v>
      </c>
      <c r="M86" s="3"/>
      <c r="N86" s="3"/>
    </row>
    <row r="87" spans="1:14" ht="14.25" customHeight="1" hidden="1">
      <c r="A87" s="33">
        <v>1</v>
      </c>
      <c r="B87" s="25">
        <v>2</v>
      </c>
      <c r="C87" s="25"/>
      <c r="D87" s="150">
        <v>0</v>
      </c>
      <c r="E87" s="150"/>
      <c r="F87" s="150">
        <v>0</v>
      </c>
      <c r="G87" s="150">
        <v>0</v>
      </c>
      <c r="H87" s="150">
        <v>0</v>
      </c>
      <c r="I87" s="150">
        <v>0</v>
      </c>
      <c r="J87" s="150">
        <v>0</v>
      </c>
      <c r="K87" s="150">
        <v>0</v>
      </c>
      <c r="L87" s="49">
        <v>0</v>
      </c>
      <c r="M87" s="3"/>
      <c r="N87" s="3"/>
    </row>
    <row r="88" spans="1:14" ht="15" customHeight="1">
      <c r="A88" s="40" t="s">
        <v>62</v>
      </c>
      <c r="B88" s="25">
        <v>3143</v>
      </c>
      <c r="C88" s="25">
        <v>490</v>
      </c>
      <c r="D88" s="140">
        <v>0</v>
      </c>
      <c r="E88" s="140"/>
      <c r="F88" s="140">
        <v>0</v>
      </c>
      <c r="G88" s="140">
        <v>0</v>
      </c>
      <c r="H88" s="140">
        <v>0</v>
      </c>
      <c r="I88" s="140">
        <v>0</v>
      </c>
      <c r="J88" s="140">
        <v>0</v>
      </c>
      <c r="K88" s="140">
        <v>0</v>
      </c>
      <c r="L88" s="61">
        <f>SUM(L89,L106)</f>
        <v>0</v>
      </c>
      <c r="M88" s="3"/>
      <c r="N88" s="3"/>
    </row>
    <row r="89" spans="1:14" ht="15">
      <c r="A89" s="120" t="s">
        <v>44</v>
      </c>
      <c r="B89" s="107">
        <v>3150</v>
      </c>
      <c r="C89" s="107">
        <v>500</v>
      </c>
      <c r="D89" s="136">
        <v>0</v>
      </c>
      <c r="E89" s="136"/>
      <c r="F89" s="136">
        <v>0</v>
      </c>
      <c r="G89" s="136">
        <v>0</v>
      </c>
      <c r="H89" s="136">
        <v>0</v>
      </c>
      <c r="I89" s="136">
        <v>0</v>
      </c>
      <c r="J89" s="136">
        <v>0</v>
      </c>
      <c r="K89" s="136">
        <v>0</v>
      </c>
      <c r="L89" s="61">
        <f>SUM(L90,L97)</f>
        <v>0</v>
      </c>
      <c r="M89" s="3"/>
      <c r="N89" s="3"/>
    </row>
    <row r="90" spans="1:14" s="1" customFormat="1" ht="15">
      <c r="A90" s="120" t="s">
        <v>63</v>
      </c>
      <c r="B90" s="107">
        <v>3160</v>
      </c>
      <c r="C90" s="107">
        <v>510</v>
      </c>
      <c r="D90" s="136">
        <v>0</v>
      </c>
      <c r="E90" s="136"/>
      <c r="F90" s="136">
        <v>0</v>
      </c>
      <c r="G90" s="136">
        <v>0</v>
      </c>
      <c r="H90" s="136">
        <v>0</v>
      </c>
      <c r="I90" s="136">
        <v>0</v>
      </c>
      <c r="J90" s="136">
        <v>0</v>
      </c>
      <c r="K90" s="136">
        <v>0</v>
      </c>
      <c r="L90" s="62">
        <f>SUM(L91:L96)</f>
        <v>0</v>
      </c>
      <c r="M90" s="12"/>
      <c r="N90" s="12"/>
    </row>
    <row r="91" spans="1:14" s="1" customFormat="1" ht="15.75">
      <c r="A91" s="121" t="s">
        <v>28</v>
      </c>
      <c r="B91" s="105">
        <v>3200</v>
      </c>
      <c r="C91" s="105">
        <v>520</v>
      </c>
      <c r="D91" s="145">
        <f>D92+D93+D94+D95</f>
        <v>0</v>
      </c>
      <c r="E91" s="145">
        <f aca="true" t="shared" si="20" ref="E91:K91">E92+E93+E94+E95</f>
        <v>0</v>
      </c>
      <c r="F91" s="145">
        <f t="shared" si="20"/>
        <v>0</v>
      </c>
      <c r="G91" s="145">
        <f t="shared" si="20"/>
        <v>0</v>
      </c>
      <c r="H91" s="145">
        <f t="shared" si="20"/>
        <v>0</v>
      </c>
      <c r="I91" s="145">
        <f t="shared" si="20"/>
        <v>0</v>
      </c>
      <c r="J91" s="145">
        <f t="shared" si="20"/>
        <v>0</v>
      </c>
      <c r="K91" s="145">
        <f t="shared" si="20"/>
        <v>0</v>
      </c>
      <c r="L91" s="58">
        <f>SUM(L94,L109)</f>
        <v>0</v>
      </c>
      <c r="M91" s="12"/>
      <c r="N91" s="12"/>
    </row>
    <row r="92" spans="1:14" s="1" customFormat="1" ht="29.25">
      <c r="A92" s="120" t="s">
        <v>64</v>
      </c>
      <c r="B92" s="107">
        <v>3210</v>
      </c>
      <c r="C92" s="107">
        <v>530</v>
      </c>
      <c r="D92" s="161">
        <f aca="true" t="shared" si="21" ref="D92:K92">SUM(D96,D105)</f>
        <v>0</v>
      </c>
      <c r="E92" s="161">
        <f t="shared" si="21"/>
        <v>0</v>
      </c>
      <c r="F92" s="161">
        <f t="shared" si="21"/>
        <v>0</v>
      </c>
      <c r="G92" s="161">
        <f t="shared" si="21"/>
        <v>0</v>
      </c>
      <c r="H92" s="161">
        <f t="shared" si="21"/>
        <v>0</v>
      </c>
      <c r="I92" s="161">
        <f t="shared" si="21"/>
        <v>0</v>
      </c>
      <c r="J92" s="161">
        <f t="shared" si="21"/>
        <v>0</v>
      </c>
      <c r="K92" s="214">
        <f t="shared" si="21"/>
        <v>0</v>
      </c>
      <c r="L92" s="58"/>
      <c r="M92" s="12"/>
      <c r="N92" s="12"/>
    </row>
    <row r="93" spans="1:14" s="1" customFormat="1" ht="30.75" customHeight="1">
      <c r="A93" s="122" t="s">
        <v>43</v>
      </c>
      <c r="B93" s="107">
        <v>3220</v>
      </c>
      <c r="C93" s="107">
        <v>540</v>
      </c>
      <c r="D93" s="161">
        <v>0</v>
      </c>
      <c r="E93" s="161"/>
      <c r="F93" s="161"/>
      <c r="G93" s="161">
        <v>0</v>
      </c>
      <c r="H93" s="161">
        <v>0</v>
      </c>
      <c r="I93" s="161">
        <v>0</v>
      </c>
      <c r="J93" s="161">
        <v>0</v>
      </c>
      <c r="K93" s="214">
        <v>0</v>
      </c>
      <c r="L93" s="58"/>
      <c r="M93" s="12"/>
      <c r="N93" s="12"/>
    </row>
    <row r="94" spans="1:14" s="14" customFormat="1" ht="28.5">
      <c r="A94" s="122" t="s">
        <v>132</v>
      </c>
      <c r="B94" s="107">
        <v>3230</v>
      </c>
      <c r="C94" s="107">
        <v>550</v>
      </c>
      <c r="D94" s="161">
        <v>0</v>
      </c>
      <c r="E94" s="161"/>
      <c r="F94" s="161">
        <v>0</v>
      </c>
      <c r="G94" s="161">
        <v>0</v>
      </c>
      <c r="H94" s="161">
        <v>0</v>
      </c>
      <c r="I94" s="161">
        <v>0</v>
      </c>
      <c r="J94" s="161">
        <v>0</v>
      </c>
      <c r="K94" s="161">
        <v>0</v>
      </c>
      <c r="L94" s="51">
        <v>0</v>
      </c>
      <c r="M94" s="13"/>
      <c r="N94" s="13"/>
    </row>
    <row r="95" spans="1:14" s="14" customFormat="1" ht="15">
      <c r="A95" s="122" t="s">
        <v>65</v>
      </c>
      <c r="B95" s="107">
        <v>3240</v>
      </c>
      <c r="C95" s="107">
        <v>560</v>
      </c>
      <c r="D95" s="161">
        <f aca="true" t="shared" si="22" ref="D95:K95">SUM(D97,D106)</f>
        <v>0</v>
      </c>
      <c r="E95" s="161">
        <f t="shared" si="22"/>
        <v>0</v>
      </c>
      <c r="F95" s="161">
        <f t="shared" si="22"/>
        <v>0</v>
      </c>
      <c r="G95" s="161">
        <f t="shared" si="22"/>
        <v>0</v>
      </c>
      <c r="H95" s="161">
        <f t="shared" si="22"/>
        <v>0</v>
      </c>
      <c r="I95" s="161">
        <f t="shared" si="22"/>
        <v>0</v>
      </c>
      <c r="J95" s="161">
        <f t="shared" si="22"/>
        <v>0</v>
      </c>
      <c r="K95" s="161">
        <f t="shared" si="22"/>
        <v>0</v>
      </c>
      <c r="L95" s="51"/>
      <c r="M95" s="13"/>
      <c r="N95" s="13"/>
    </row>
    <row r="96" spans="1:14" s="10" customFormat="1" ht="15.75">
      <c r="A96" s="124" t="s">
        <v>29</v>
      </c>
      <c r="B96" s="29">
        <v>4100</v>
      </c>
      <c r="C96" s="29">
        <v>570</v>
      </c>
      <c r="D96" s="145">
        <f>D97</f>
        <v>0</v>
      </c>
      <c r="E96" s="145">
        <f aca="true" t="shared" si="23" ref="E96:K96">E97</f>
        <v>0</v>
      </c>
      <c r="F96" s="145">
        <f t="shared" si="23"/>
        <v>0</v>
      </c>
      <c r="G96" s="145">
        <f t="shared" si="23"/>
        <v>0</v>
      </c>
      <c r="H96" s="145">
        <f t="shared" si="23"/>
        <v>0</v>
      </c>
      <c r="I96" s="145">
        <f t="shared" si="23"/>
        <v>0</v>
      </c>
      <c r="J96" s="145">
        <f t="shared" si="23"/>
        <v>0</v>
      </c>
      <c r="K96" s="145">
        <f t="shared" si="23"/>
        <v>0</v>
      </c>
      <c r="L96" s="51">
        <v>0</v>
      </c>
      <c r="M96" s="9"/>
      <c r="N96" s="9"/>
    </row>
    <row r="97" spans="1:14" ht="15">
      <c r="A97" s="39" t="s">
        <v>30</v>
      </c>
      <c r="B97" s="27">
        <v>4110</v>
      </c>
      <c r="C97" s="27">
        <v>580</v>
      </c>
      <c r="D97" s="136">
        <f>D98+D99+D100</f>
        <v>0</v>
      </c>
      <c r="E97" s="136">
        <f aca="true" t="shared" si="24" ref="E97:K97">E98+E99+E100</f>
        <v>0</v>
      </c>
      <c r="F97" s="136">
        <f t="shared" si="24"/>
        <v>0</v>
      </c>
      <c r="G97" s="136">
        <f t="shared" si="24"/>
        <v>0</v>
      </c>
      <c r="H97" s="136">
        <f t="shared" si="24"/>
        <v>0</v>
      </c>
      <c r="I97" s="136">
        <f t="shared" si="24"/>
        <v>0</v>
      </c>
      <c r="J97" s="136">
        <f t="shared" si="24"/>
        <v>0</v>
      </c>
      <c r="K97" s="136">
        <f t="shared" si="24"/>
        <v>0</v>
      </c>
      <c r="L97" s="51">
        <v>0</v>
      </c>
      <c r="M97" s="3"/>
      <c r="N97" s="3"/>
    </row>
    <row r="98" spans="1:14" ht="29.25" customHeight="1">
      <c r="A98" s="40" t="s">
        <v>31</v>
      </c>
      <c r="B98" s="25">
        <v>4111</v>
      </c>
      <c r="C98" s="25">
        <v>590</v>
      </c>
      <c r="D98" s="134">
        <v>0</v>
      </c>
      <c r="E98" s="134"/>
      <c r="F98" s="134">
        <v>0</v>
      </c>
      <c r="G98" s="134">
        <v>0</v>
      </c>
      <c r="H98" s="134">
        <v>0</v>
      </c>
      <c r="I98" s="134">
        <v>0</v>
      </c>
      <c r="J98" s="134">
        <v>0</v>
      </c>
      <c r="K98" s="134">
        <v>0</v>
      </c>
      <c r="L98" s="51">
        <v>0</v>
      </c>
      <c r="M98" s="3"/>
      <c r="N98" s="3"/>
    </row>
    <row r="99" spans="1:14" ht="27" customHeight="1">
      <c r="A99" s="40" t="s">
        <v>135</v>
      </c>
      <c r="B99" s="25">
        <v>4112</v>
      </c>
      <c r="C99" s="27">
        <v>600</v>
      </c>
      <c r="D99" s="134">
        <v>0</v>
      </c>
      <c r="E99" s="134">
        <v>0</v>
      </c>
      <c r="F99" s="134">
        <v>0</v>
      </c>
      <c r="G99" s="134">
        <v>0</v>
      </c>
      <c r="H99" s="134">
        <v>0</v>
      </c>
      <c r="I99" s="134">
        <v>0</v>
      </c>
      <c r="J99" s="134">
        <v>0</v>
      </c>
      <c r="K99" s="134">
        <v>0</v>
      </c>
      <c r="L99" s="51">
        <v>0</v>
      </c>
      <c r="M99" s="3"/>
      <c r="N99" s="3"/>
    </row>
    <row r="100" spans="1:14" ht="15.75" customHeight="1">
      <c r="A100" s="40" t="s">
        <v>33</v>
      </c>
      <c r="B100" s="25">
        <v>4113</v>
      </c>
      <c r="C100" s="25">
        <v>610</v>
      </c>
      <c r="D100" s="134">
        <v>0</v>
      </c>
      <c r="E100" s="134">
        <v>0</v>
      </c>
      <c r="F100" s="134">
        <v>0</v>
      </c>
      <c r="G100" s="134">
        <v>0</v>
      </c>
      <c r="H100" s="134">
        <v>0</v>
      </c>
      <c r="I100" s="134">
        <v>0</v>
      </c>
      <c r="J100" s="134">
        <v>0</v>
      </c>
      <c r="K100" s="134">
        <v>0</v>
      </c>
      <c r="L100" s="93"/>
      <c r="M100" s="3"/>
      <c r="N100" s="3"/>
    </row>
    <row r="101" spans="1:14" ht="12.75" customHeight="1" hidden="1">
      <c r="A101" s="120" t="s">
        <v>86</v>
      </c>
      <c r="B101" s="107">
        <v>4120</v>
      </c>
      <c r="C101" s="25">
        <v>600</v>
      </c>
      <c r="D101" s="134">
        <v>0</v>
      </c>
      <c r="E101" s="134">
        <v>0</v>
      </c>
      <c r="F101" s="134">
        <v>0</v>
      </c>
      <c r="G101" s="134">
        <v>0</v>
      </c>
      <c r="H101" s="134">
        <v>0</v>
      </c>
      <c r="I101" s="134">
        <v>0</v>
      </c>
      <c r="J101" s="134">
        <v>0</v>
      </c>
      <c r="K101" s="134">
        <v>0</v>
      </c>
      <c r="L101" s="93"/>
      <c r="M101" s="3"/>
      <c r="N101" s="3"/>
    </row>
    <row r="102" spans="1:14" ht="13.5" customHeight="1" hidden="1">
      <c r="A102" s="125" t="s">
        <v>34</v>
      </c>
      <c r="B102" s="114">
        <v>4121</v>
      </c>
      <c r="C102" s="25">
        <v>610</v>
      </c>
      <c r="D102" s="134">
        <v>0</v>
      </c>
      <c r="E102" s="134">
        <v>0</v>
      </c>
      <c r="F102" s="134">
        <v>0</v>
      </c>
      <c r="G102" s="134">
        <v>0</v>
      </c>
      <c r="H102" s="134">
        <v>0</v>
      </c>
      <c r="I102" s="134">
        <v>0</v>
      </c>
      <c r="J102" s="134">
        <v>0</v>
      </c>
      <c r="K102" s="134">
        <v>0</v>
      </c>
      <c r="L102" s="93"/>
      <c r="M102" s="3"/>
      <c r="N102" s="3"/>
    </row>
    <row r="103" spans="1:14" ht="16.5" customHeight="1" hidden="1">
      <c r="A103" s="125" t="s">
        <v>87</v>
      </c>
      <c r="B103" s="114">
        <v>4122</v>
      </c>
      <c r="C103" s="107"/>
      <c r="D103" s="134">
        <v>0</v>
      </c>
      <c r="E103" s="134">
        <v>0</v>
      </c>
      <c r="F103" s="134">
        <v>0</v>
      </c>
      <c r="G103" s="134">
        <v>0</v>
      </c>
      <c r="H103" s="134">
        <v>0</v>
      </c>
      <c r="I103" s="134">
        <v>0</v>
      </c>
      <c r="J103" s="134">
        <v>0</v>
      </c>
      <c r="K103" s="134">
        <v>0</v>
      </c>
      <c r="L103" s="93"/>
      <c r="M103" s="3"/>
      <c r="N103" s="3"/>
    </row>
    <row r="104" spans="1:14" ht="17.25" customHeight="1" hidden="1">
      <c r="A104" s="125" t="s">
        <v>36</v>
      </c>
      <c r="B104" s="114">
        <v>4123</v>
      </c>
      <c r="C104" s="114"/>
      <c r="D104" s="134">
        <v>0</v>
      </c>
      <c r="E104" s="134">
        <v>0</v>
      </c>
      <c r="F104" s="134">
        <v>0</v>
      </c>
      <c r="G104" s="134">
        <v>0</v>
      </c>
      <c r="H104" s="134">
        <v>0</v>
      </c>
      <c r="I104" s="134">
        <v>0</v>
      </c>
      <c r="J104" s="134">
        <v>0</v>
      </c>
      <c r="K104" s="134">
        <v>0</v>
      </c>
      <c r="L104" s="93"/>
      <c r="M104" s="3"/>
      <c r="N104" s="3"/>
    </row>
    <row r="105" spans="1:14" s="10" customFormat="1" ht="17.25" customHeight="1" thickBot="1">
      <c r="A105" s="124" t="s">
        <v>37</v>
      </c>
      <c r="B105" s="105">
        <v>4200</v>
      </c>
      <c r="C105" s="105">
        <v>620</v>
      </c>
      <c r="D105" s="131">
        <f>D106</f>
        <v>0</v>
      </c>
      <c r="E105" s="131">
        <f aca="true" t="shared" si="25" ref="E105:K105">E106</f>
        <v>0</v>
      </c>
      <c r="F105" s="131">
        <f t="shared" si="25"/>
        <v>0</v>
      </c>
      <c r="G105" s="131">
        <f t="shared" si="25"/>
        <v>0</v>
      </c>
      <c r="H105" s="131">
        <f t="shared" si="25"/>
        <v>0</v>
      </c>
      <c r="I105" s="131">
        <f t="shared" si="25"/>
        <v>0</v>
      </c>
      <c r="J105" s="131">
        <f t="shared" si="25"/>
        <v>0</v>
      </c>
      <c r="K105" s="131">
        <f t="shared" si="25"/>
        <v>0</v>
      </c>
      <c r="L105" s="64">
        <v>0</v>
      </c>
      <c r="M105" s="9"/>
      <c r="N105" s="9"/>
    </row>
    <row r="106" spans="1:14" ht="15.75" customHeight="1">
      <c r="A106" s="86" t="s">
        <v>38</v>
      </c>
      <c r="B106" s="27">
        <v>4210</v>
      </c>
      <c r="C106" s="27">
        <v>630</v>
      </c>
      <c r="D106" s="143">
        <f aca="true" t="shared" si="26" ref="D106:D114">SUM(D107:D109)</f>
        <v>0</v>
      </c>
      <c r="E106" s="164"/>
      <c r="F106" s="164">
        <v>0</v>
      </c>
      <c r="G106" s="164">
        <v>0</v>
      </c>
      <c r="H106" s="164">
        <v>0</v>
      </c>
      <c r="I106" s="164">
        <v>0</v>
      </c>
      <c r="J106" s="164">
        <v>0</v>
      </c>
      <c r="K106" s="164">
        <v>0</v>
      </c>
      <c r="L106" s="7"/>
      <c r="M106" s="3"/>
      <c r="N106" s="3"/>
    </row>
    <row r="107" spans="1:14" ht="17.25" customHeight="1" hidden="1">
      <c r="A107" s="126" t="s">
        <v>39</v>
      </c>
      <c r="B107" s="27">
        <v>4220</v>
      </c>
      <c r="C107" s="114"/>
      <c r="D107" s="143">
        <f t="shared" si="26"/>
        <v>0</v>
      </c>
      <c r="E107" s="165"/>
      <c r="F107" s="165"/>
      <c r="G107" s="165"/>
      <c r="H107" s="165"/>
      <c r="I107" s="165"/>
      <c r="J107" s="165"/>
      <c r="K107" s="165"/>
      <c r="L107" s="7"/>
      <c r="M107" s="3"/>
      <c r="N107" s="3"/>
    </row>
    <row r="108" spans="1:14" ht="18.75" customHeight="1" hidden="1">
      <c r="A108" s="181"/>
      <c r="B108" s="114"/>
      <c r="C108" s="186"/>
      <c r="D108" s="143">
        <f t="shared" si="26"/>
        <v>0</v>
      </c>
      <c r="E108" s="165"/>
      <c r="F108" s="165"/>
      <c r="G108" s="165"/>
      <c r="H108" s="165"/>
      <c r="I108" s="165"/>
      <c r="J108" s="165"/>
      <c r="K108" s="165"/>
      <c r="L108" s="7"/>
      <c r="M108" s="3"/>
      <c r="N108" s="3"/>
    </row>
    <row r="109" spans="1:14" s="1" customFormat="1" ht="15" customHeight="1" hidden="1">
      <c r="A109" s="37"/>
      <c r="B109" s="82"/>
      <c r="C109" s="27"/>
      <c r="D109" s="143">
        <f t="shared" si="26"/>
        <v>0</v>
      </c>
      <c r="E109" s="166">
        <f aca="true" t="shared" si="27" ref="E109:K109">SUM(E110:E111)</f>
        <v>0</v>
      </c>
      <c r="F109" s="166">
        <f t="shared" si="27"/>
        <v>0</v>
      </c>
      <c r="G109" s="166">
        <f t="shared" si="27"/>
        <v>0</v>
      </c>
      <c r="H109" s="166">
        <f t="shared" si="27"/>
        <v>0</v>
      </c>
      <c r="I109" s="166">
        <f t="shared" si="27"/>
        <v>0</v>
      </c>
      <c r="J109" s="166">
        <f t="shared" si="27"/>
        <v>0</v>
      </c>
      <c r="K109" s="166">
        <f t="shared" si="27"/>
        <v>0</v>
      </c>
      <c r="L109" s="11"/>
      <c r="M109" s="12"/>
      <c r="N109" s="12"/>
    </row>
    <row r="110" spans="1:14" s="10" customFormat="1" ht="12" customHeight="1" hidden="1">
      <c r="A110" s="21"/>
      <c r="B110" s="81"/>
      <c r="C110" s="114"/>
      <c r="D110" s="143">
        <f t="shared" si="26"/>
        <v>0</v>
      </c>
      <c r="E110" s="167"/>
      <c r="F110" s="167"/>
      <c r="G110" s="167"/>
      <c r="H110" s="167"/>
      <c r="I110" s="167"/>
      <c r="J110" s="167"/>
      <c r="K110" s="167"/>
      <c r="L110" s="8"/>
      <c r="M110" s="9"/>
      <c r="N110" s="9"/>
    </row>
    <row r="111" spans="1:14" s="10" customFormat="1" ht="17.25" customHeight="1" hidden="1">
      <c r="A111" s="20"/>
      <c r="B111" s="81"/>
      <c r="C111" s="81"/>
      <c r="D111" s="143">
        <f t="shared" si="26"/>
        <v>0</v>
      </c>
      <c r="E111" s="167"/>
      <c r="F111" s="167"/>
      <c r="G111" s="167"/>
      <c r="H111" s="167"/>
      <c r="I111" s="167"/>
      <c r="J111" s="167"/>
      <c r="K111" s="167"/>
      <c r="L111" s="8"/>
      <c r="M111" s="9"/>
      <c r="N111" s="9"/>
    </row>
    <row r="112" spans="1:14" s="15" customFormat="1" ht="16.5" customHeight="1" hidden="1">
      <c r="A112" s="22"/>
      <c r="B112" s="16"/>
      <c r="C112" s="81"/>
      <c r="D112" s="143">
        <f t="shared" si="26"/>
        <v>0</v>
      </c>
      <c r="E112" s="156"/>
      <c r="F112" s="156"/>
      <c r="G112" s="156"/>
      <c r="H112" s="156"/>
      <c r="I112" s="156"/>
      <c r="J112" s="156"/>
      <c r="K112" s="156"/>
      <c r="L112" s="17"/>
      <c r="M112" s="18"/>
      <c r="N112" s="18"/>
    </row>
    <row r="113" spans="1:13" ht="15.75" customHeight="1" hidden="1">
      <c r="A113" s="87"/>
      <c r="B113" s="27"/>
      <c r="C113" s="81"/>
      <c r="D113" s="143">
        <f t="shared" si="26"/>
        <v>0</v>
      </c>
      <c r="E113" s="158"/>
      <c r="F113" s="158">
        <v>117890</v>
      </c>
      <c r="G113" s="158">
        <v>0</v>
      </c>
      <c r="H113" s="158">
        <v>0</v>
      </c>
      <c r="I113" s="158">
        <v>0</v>
      </c>
      <c r="J113" s="158">
        <v>0</v>
      </c>
      <c r="K113" s="158">
        <v>0</v>
      </c>
      <c r="L113" s="17"/>
      <c r="M113" s="18"/>
    </row>
    <row r="114" spans="1:11" ht="13.5" customHeight="1" hidden="1">
      <c r="A114" s="193"/>
      <c r="B114" s="127"/>
      <c r="C114" s="16"/>
      <c r="D114" s="163">
        <f t="shared" si="26"/>
        <v>0</v>
      </c>
      <c r="E114" s="160"/>
      <c r="F114" s="160"/>
      <c r="G114" s="160"/>
      <c r="H114" s="160"/>
      <c r="I114" s="160"/>
      <c r="J114" s="160"/>
      <c r="K114" s="160"/>
    </row>
    <row r="115" spans="1:11" ht="15.75" customHeight="1">
      <c r="A115" s="119" t="s">
        <v>45</v>
      </c>
      <c r="B115" s="114">
        <v>5000</v>
      </c>
      <c r="C115" s="27">
        <v>640</v>
      </c>
      <c r="D115" s="131" t="s">
        <v>84</v>
      </c>
      <c r="E115" s="131">
        <v>570768</v>
      </c>
      <c r="F115" s="171">
        <v>0</v>
      </c>
      <c r="G115" s="131" t="s">
        <v>84</v>
      </c>
      <c r="H115" s="131" t="s">
        <v>84</v>
      </c>
      <c r="I115" s="131" t="s">
        <v>84</v>
      </c>
      <c r="J115" s="131" t="s">
        <v>84</v>
      </c>
      <c r="K115" s="131" t="s">
        <v>84</v>
      </c>
    </row>
    <row r="116" spans="1:11" ht="15.75" customHeight="1">
      <c r="A116" s="85" t="s">
        <v>81</v>
      </c>
      <c r="B116" s="25">
        <v>9000</v>
      </c>
      <c r="C116" s="27">
        <v>650</v>
      </c>
      <c r="D116" s="171">
        <v>0</v>
      </c>
      <c r="E116" s="171"/>
      <c r="F116" s="171">
        <v>0</v>
      </c>
      <c r="G116" s="171">
        <v>0</v>
      </c>
      <c r="H116" s="171">
        <v>0</v>
      </c>
      <c r="I116" s="171">
        <v>0</v>
      </c>
      <c r="J116" s="171">
        <v>0</v>
      </c>
      <c r="K116" s="171">
        <v>0</v>
      </c>
    </row>
    <row r="117" spans="1:11" ht="12.75">
      <c r="A117" s="84"/>
      <c r="B117" s="24"/>
      <c r="C117" s="24"/>
      <c r="D117" s="24"/>
      <c r="E117" s="24"/>
      <c r="F117" s="24"/>
      <c r="G117" s="24"/>
      <c r="H117" s="24"/>
      <c r="I117" s="24"/>
      <c r="J117" s="24"/>
      <c r="K117" s="24"/>
    </row>
    <row r="118" ht="12.75" customHeight="1">
      <c r="A118" s="130" t="s">
        <v>97</v>
      </c>
    </row>
    <row r="119" ht="12.75" customHeight="1">
      <c r="A119" s="130"/>
    </row>
    <row r="120" ht="12.75" customHeight="1">
      <c r="A120" s="130"/>
    </row>
    <row r="121" spans="1:9" ht="15.75">
      <c r="A121" s="30" t="s">
        <v>110</v>
      </c>
      <c r="B121" s="48"/>
      <c r="C121" s="48"/>
      <c r="D121" s="31"/>
      <c r="E121" s="31"/>
      <c r="F121" s="31"/>
      <c r="G121" s="48"/>
      <c r="H121" s="48" t="s">
        <v>82</v>
      </c>
      <c r="I121" s="48"/>
    </row>
    <row r="122" spans="1:13" ht="15">
      <c r="A122" s="31"/>
      <c r="B122" s="254" t="s">
        <v>40</v>
      </c>
      <c r="C122" s="254"/>
      <c r="D122" s="31"/>
      <c r="E122" s="31"/>
      <c r="F122" s="31"/>
      <c r="G122" s="254" t="s">
        <v>101</v>
      </c>
      <c r="H122" s="254"/>
      <c r="I122" s="254"/>
      <c r="J122" s="255"/>
      <c r="K122" s="255"/>
      <c r="L122" s="255"/>
      <c r="M122" s="255"/>
    </row>
    <row r="123" spans="1:9" ht="15">
      <c r="A123" s="31"/>
      <c r="B123" s="31"/>
      <c r="C123" s="31"/>
      <c r="D123" s="31"/>
      <c r="E123" s="31"/>
      <c r="F123" s="31"/>
      <c r="G123" s="31"/>
      <c r="H123" s="31"/>
      <c r="I123" s="31"/>
    </row>
    <row r="124" spans="1:9" ht="15.75">
      <c r="A124" s="30" t="s">
        <v>69</v>
      </c>
      <c r="B124" s="48"/>
      <c r="C124" s="48"/>
      <c r="D124" s="31"/>
      <c r="E124" s="31"/>
      <c r="F124" s="31"/>
      <c r="G124" s="48"/>
      <c r="H124" s="48" t="s">
        <v>105</v>
      </c>
      <c r="I124" s="48"/>
    </row>
    <row r="125" spans="1:13" ht="15">
      <c r="A125" s="31"/>
      <c r="B125" s="254" t="s">
        <v>40</v>
      </c>
      <c r="C125" s="254"/>
      <c r="D125" s="31"/>
      <c r="E125" s="31"/>
      <c r="F125" s="31"/>
      <c r="G125" s="254" t="s">
        <v>102</v>
      </c>
      <c r="H125" s="254"/>
      <c r="I125" s="254"/>
      <c r="J125" s="255"/>
      <c r="K125" s="255"/>
      <c r="L125" s="255"/>
      <c r="M125" s="255"/>
    </row>
    <row r="127" ht="12.75">
      <c r="A127" t="s">
        <v>194</v>
      </c>
    </row>
    <row r="129" ht="12.75">
      <c r="A129" s="223"/>
    </row>
  </sheetData>
  <sheetProtection/>
  <mergeCells count="30">
    <mergeCell ref="J125:M125"/>
    <mergeCell ref="J21:J22"/>
    <mergeCell ref="K21:K22"/>
    <mergeCell ref="L21:L22"/>
    <mergeCell ref="B122:C122"/>
    <mergeCell ref="G122:I122"/>
    <mergeCell ref="J122:M122"/>
    <mergeCell ref="F21:F22"/>
    <mergeCell ref="G21:G22"/>
    <mergeCell ref="H21:H22"/>
    <mergeCell ref="B125:C125"/>
    <mergeCell ref="G125:I125"/>
    <mergeCell ref="A12:I12"/>
    <mergeCell ref="A15:I15"/>
    <mergeCell ref="A16:I16"/>
    <mergeCell ref="A21:A22"/>
    <mergeCell ref="B21:B22"/>
    <mergeCell ref="C21:C22"/>
    <mergeCell ref="D21:D22"/>
    <mergeCell ref="E21:E22"/>
    <mergeCell ref="B8:G8"/>
    <mergeCell ref="F17:I17"/>
    <mergeCell ref="A17:D17"/>
    <mergeCell ref="N17:R17"/>
    <mergeCell ref="I21:I22"/>
    <mergeCell ref="I1:K1"/>
    <mergeCell ref="A3:D4"/>
    <mergeCell ref="A6:K6"/>
    <mergeCell ref="A7:K7"/>
    <mergeCell ref="H2:L4"/>
  </mergeCells>
  <printOptions horizontalCentered="1"/>
  <pageMargins left="0.31496062992125984" right="0.31496062992125984" top="0.7480314960629921" bottom="0.35433070866141736" header="0.31496062992125984" footer="0.31496062992125984"/>
  <pageSetup fitToHeight="10" horizontalDpi="600" verticalDpi="600" orientation="landscape" paperSize="9" scale="62" r:id="rId1"/>
  <rowBreaks count="2" manualBreakCount="2">
    <brk id="54" max="10" man="1"/>
    <brk id="95" max="10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Elena</cp:lastModifiedBy>
  <cp:lastPrinted>2019-01-09T12:29:34Z</cp:lastPrinted>
  <dcterms:created xsi:type="dcterms:W3CDTF">2005-03-01T06:02:34Z</dcterms:created>
  <dcterms:modified xsi:type="dcterms:W3CDTF">2019-01-29T13:54:17Z</dcterms:modified>
  <cp:category/>
  <cp:version/>
  <cp:contentType/>
  <cp:contentStatus/>
</cp:coreProperties>
</file>