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604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<sst xmlns="http://schemas.openxmlformats.org/spreadsheetml/2006/main" count="13626" uniqueCount="451">
  <si>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</si>
  <si>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</si>
  <si>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</si>
  <si>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</si>
  <si>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</si>
  <si>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</si>
  <si>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</si>
  <si>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</si>
  <si>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</si>
  <si>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</si>
  <si>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</si>
  <si>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</si>
  <si>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</si>
  <si>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</si>
  <si>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</si>
  <si>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</si>
  <si>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</si>
  <si>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</si>
  <si>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</si>
  <si>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</si>
  <si>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</si>
  <si>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</si>
  <si>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</si>
  <si>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</si>
  <si>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</si>
  <si>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</si>
  <si>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</si>
  <si>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</si>
  <si>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</si>
  <si>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</si>
  <si>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</si>
  <si>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</si>
  <si>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</si>
  <si>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</si>
  <si>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</si>
  <si>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</si>
  <si>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</si>
  <si>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</si>
  <si>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</si>
  <si>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</si>
  <si>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</si>
  <si>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</si>
  <si>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</si>
  <si>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</si>
  <si>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</si>
  <si>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</si>
  <si>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</si>
  <si>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</si>
  <si>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</si>
  <si>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</si>
  <si>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</si>
  <si>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</si>
  <si>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</si>
  <si>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</si>
  <si>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</si>
  <si>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</si>
  <si>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</si>
  <si>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</si>
  <si>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</si>
  <si>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</si>
  <si>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</si>
  <si>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</si>
  <si>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</si>
  <si>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</si>
  <si>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</si>
  <si>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</si>
  <si>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</si>
  <si>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</si>
  <si>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</si>
  <si>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</si>
  <si>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</si>
  <si>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</si>
  <si>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</si>
  <si>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</si>
  <si>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</si>
  <si>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</si>
  <si>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</si>
  <si>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</si>
  <si>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</si>
  <si>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</si>
  <si>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</si>
  <si>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</si>
  <si>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</si>
  <si>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</si>
  <si>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</si>
  <si>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</si>
  <si>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</si>
  <si>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</si>
  <si>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</si>
  <si>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</si>
  <si>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</si>
  <si>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</si>
  <si>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</si>
  <si>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</si>
  <si>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</si>
  <si>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</si>
  <si>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</si>
  <si>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</si>
  <si>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</si>
  <si>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</si>
  <si>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</si>
  <si>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</si>
  <si>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</si>
  <si>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</si>
  <si>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</si>
  <si>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</si>
  <si>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</si>
  <si>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</si>
  <si>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</si>
  <si>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</si>
  <si>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</si>
  <si>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</si>
  <si>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</si>
  <si>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</si>
  <si>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</si>
  <si>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</si>
  <si>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</si>
  <si>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</si>
  <si>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</si>
  <si>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</si>
  <si>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</si>
  <si>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</si>
  <si>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</si>
  <si>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</si>
  <si>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</si>
  <si>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</si>
  <si>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</si>
  <si>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</si>
  <si>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</si>
  <si>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</si>
  <si>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</si>
  <si>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</si>
  <si>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</si>
  <si>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</si>
  <si>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</si>
  <si>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</si>
  <si>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</si>
  <si>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</si>
  <si>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</si>
  <si>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</si>
  <si>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</si>
  <si>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</si>
  <si>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</si>
  <si>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</si>
  <si>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</si>
  <si>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</si>
  <si>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</si>
  <si>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</si>
  <si>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</si>
  <si>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</si>
  <si>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</si>
  <si>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</si>
  <si>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</si>
  <si>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</si>
  <si>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</si>
  <si>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</si>
  <si>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</si>
  <si>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</si>
  <si>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</si>
  <si>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</si>
  <si>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</si>
  <si>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</si>
  <si>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</si>
  <si>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</si>
  <si>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</si>
  <si>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</si>
  <si>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</si>
  <si>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</si>
  <si>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</si>
  <si>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</si>
  <si>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</si>
  <si>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</si>
  <si>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</si>
  <si>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</si>
  <si>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</si>
  <si>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</si>
  <si>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</si>
  <si>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</si>
  <si>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</si>
  <si>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</si>
  <si>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</si>
  <si>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</si>
  <si>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</si>
  <si>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</si>
  <si>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</si>
  <si>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</si>
  <si>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</si>
  <si>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</si>
  <si>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</si>
  <si>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</si>
  <si>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</si>
  <si>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</si>
  <si>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</si>
  <si>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</si>
  <si>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</si>
  <si>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</si>
  <si>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</si>
  <si>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</si>
  <si>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</si>
  <si>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</si>
  <si>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</si>
  <si>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</si>
  <si>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</si>
  <si>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</si>
  <si>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</si>
  <si>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</si>
  <si>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</si>
  <si>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</si>
  <si>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</si>
  <si>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</si>
  <si>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</si>
  <si>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</si>
  <si>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</si>
  <si>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</si>
  <si>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</si>
  <si>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</si>
  <si>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</si>
  <si>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</si>
  <si>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</si>
  <si>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</si>
  <si>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</si>
  <si>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</si>
  <si>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</si>
  <si>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</si>
  <si>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</si>
  <si>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</si>
  <si>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</si>
  <si>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</si>
  <si>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</si>
  <si>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</si>
  <si>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</si>
  <si>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</si>
  <si>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</si>
  <si>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</si>
  <si>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</si>
  <si>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</si>
  <si>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</si>
  <si>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</si>
  <si>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</si>
  <si>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</si>
  <si>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</si>
  <si>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</si>
  <si>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</si>
  <si>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</si>
  <si>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</si>
  <si>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</si>
  <si>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</si>
  <si>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</si>
  <si>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</si>
  <si>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</si>
  <si>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</si>
  <si>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</si>
  <si>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</si>
  <si>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</si>
  <si>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</si>
  <si>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</si>
  <si>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</si>
  <si>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</si>
  <si>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</si>
  <si>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</si>
  <si>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</si>
  <si>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</si>
  <si>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</si>
  <si>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</si>
  <si>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</si>
  <si>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</si>
  <si>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</si>
  <si>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</si>
  <si>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</si>
  <si>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</si>
  <si>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</si>
  <si>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</si>
  <si>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</si>
  <si>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</si>
  <si>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</si>
  <si>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</si>
  <si>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</si>
  <si>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</si>
  <si>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</si>
  <si>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</si>
  <si>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</si>
  <si>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</si>
  <si>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</si>
  <si>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</si>
  <si>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</si>
  <si>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</si>
  <si>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</si>
  <si>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</si>
  <si>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</si>
  <si>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</si>
  <si>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</si>
  <si>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</si>
  <si>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</si>
  <si>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</si>
  <si>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</si>
  <si>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</si>
  <si>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</si>
  <si>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</si>
  <si>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</si>
  <si>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</si>
  <si>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</si>
  <si>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</si>
  <si>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</si>
  <si>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</si>
  <si>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</si>
  <si>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</si>
  <si>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</si>
  <si>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</si>
  <si>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</si>
  <si>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</si>
  <si>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</si>
  <si>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</si>
  <si>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</si>
  <si>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</si>
  <si>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</si>
  <si>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</si>
  <si>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</si>
  <si>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</si>
  <si>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</si>
  <si>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</si>
  <si>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</si>
  <si>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</si>
  <si>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</si>
  <si>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</si>
  <si>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</si>
  <si>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</si>
  <si>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</si>
  <si>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</si>
  <si>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</si>
  <si>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</si>
  <si>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</si>
  <si>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</si>
  <si>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</si>
  <si>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</si>
  <si>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</si>
  <si>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</si>
  <si>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</si>
  <si>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</si>
  <si>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</si>
  <si>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</si>
  <si>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</si>
  <si>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</si>
  <si>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</si>
  <si>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</si>
  <si>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</si>
  <si>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</si>
  <si>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</si>
  <si>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</si>
  <si>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</si>
  <si>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</si>
  <si>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</si>
  <si>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</si>
  <si>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</si>
  <si>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</si>
  <si>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</si>
  <si>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</si>
  <si>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</si>
  <si>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</si>
  <si>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</si>
  <si>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</si>
  <si>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</si>
  <si>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</si>
  <si>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</si>
  <si>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</si>
  <si>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</si>
  <si>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</si>
  <si>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</si>
  <si>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</si>
  <si>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</si>
  <si>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</si>
  <si>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</si>
  <si>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</si>
  <si>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</si>
  <si>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</si>
  <si>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</si>
  <si>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</si>
  <si>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</si>
  <si>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</si>
  <si>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</si>
  <si>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</si>
  <si>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</si>
  <si>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</si>
  <si>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</si>
  <si>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</si>
  <si>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</si>
  <si>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</si>
  <si>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</si>
  <si>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</si>
  <si>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</si>
  <si>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</si>
  <si>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</si>
  <si>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</si>
  <si>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</si>
  <si>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</si>
  <si>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</si>
  <si>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</si>
  <si>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</si>
  <si>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</si>
  <si>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</si>
  <si>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</si>
  <si>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</si>
  <si>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</si>
  <si>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</si>
  <si>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</si>
  <si>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</si>
  <si>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</si>
  <si>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</si>
  <si>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</si>
  <si>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</si>
  <si>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</si>
  <si>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ННПК+ККТК</t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</si>
  <si>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</si>
  <si>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</si>
  <si>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</si>
  <si>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</si>
  <si>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</si>
  <si>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</si>
  <si>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</si>
  <si>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</si>
  <si>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</si>
  <si>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</si>
  <si>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</si>
  <si>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</si>
  <si>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</si>
  <si>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</si>
  <si>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</si>
  <si>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</si>
  <si>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</si>
  <si>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</si>
  <si>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</si>
  <si>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</si>
  <si>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 xml:space="preserve">                Додаток 2                                                                                                                 до Порядку  складання  бюджетної звітності розпорядниками та  одержувачами бюджетних коштів, звітності фондами загальнообов"язкового державного соціального  і пенсійного страхування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</si>
  <si>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</si>
  <si>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</si>
  <si>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05403287</t>
  </si>
  <si>
    <t>Отримано                залишок</t>
  </si>
  <si>
    <t>"10 "_квітня_ 2018__р.</t>
  </si>
  <si>
    <t>за І квартал 2018 року</t>
  </si>
  <si>
    <r>
      <t>Установа:</t>
    </r>
    <r>
      <rPr>
        <b/>
        <sz val="11"/>
        <rFont val="Arial Narrow"/>
        <family val="2"/>
      </rPr>
      <t xml:space="preserve"> Управління освіти Міської ради міста Кропивницького</t>
    </r>
  </si>
  <si>
    <r>
      <t xml:space="preserve">Територія  </t>
    </r>
    <r>
      <rPr>
        <b/>
        <sz val="11"/>
        <rFont val="Arial Narrow"/>
        <family val="2"/>
      </rPr>
      <t xml:space="preserve"> м. 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</si>
  <si>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06     Орган з питань освіти і науки</t>
    </r>
  </si>
  <si>
    <r>
      <t>Періодичність :  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>річна</t>
    </r>
  </si>
  <si>
    <t xml:space="preserve"> 0611010  Надання дошкільної освіти</t>
  </si>
  <si>
    <t>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</si>
  <si>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</si>
  <si>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0611040 "Надання загальної середньої освіти загальноосвiтнiми школами-iнтернатами, загальноосвітніми санаторними школами-інтернатами"</t>
  </si>
  <si>
    <t>0611090 "Надання позашкільної освіти позашкільними закладами освіти, заходи із позашкільної роботи з дітьми"</t>
  </si>
  <si>
    <t>0611120  "Підготовка кадрів вищими навчальними закладами І і ІІ рівнів акредитації (коледжами, технікумами, училищами)"</t>
  </si>
  <si>
    <t>0611110 Підготовка кадрів  професійно-технічними закладами  та іншими закладами освіти</t>
  </si>
  <si>
    <t>за дев"ять місяців 2018 року</t>
  </si>
  <si>
    <t>"10 "_жовтня_ 2018__р.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</si>
</sst>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2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27" borderId="6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1" applyNumberFormat="0" applyAlignment="0" applyProtection="0"/>
    <xf numFmtId="0" fontId="1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179" fontId="35" fillId="0" borderId="10" xfId="0" applyNumberFormat="1" applyFont="1" applyBorder="1" applyAlignment="1" applyProtection="1">
      <alignment horizontal="center"/>
      <protection locked="0"/>
    </xf>
    <xf numFmtId="179" fontId="25" fillId="0" borderId="10" xfId="0" applyNumberFormat="1" applyFont="1" applyBorder="1" applyAlignment="1" applyProtection="1">
      <alignment horizontal="center"/>
      <protection/>
    </xf>
    <xf numFmtId="179" fontId="25" fillId="0" borderId="10" xfId="0" applyNumberFormat="1" applyFont="1" applyBorder="1" applyAlignment="1">
      <alignment horizontal="center"/>
    </xf>
    <xf numFmtId="179" fontId="25" fillId="0" borderId="14" xfId="0" applyNumberFormat="1" applyFont="1" applyBorder="1" applyAlignment="1" applyProtection="1">
      <alignment horizontal="center"/>
      <protection/>
    </xf>
    <xf numFmtId="179" fontId="26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 applyProtection="1">
      <alignment horizontal="center"/>
      <protection/>
    </xf>
    <xf numFmtId="179" fontId="9" fillId="0" borderId="10" xfId="0" applyNumberFormat="1" applyFont="1" applyBorder="1" applyAlignment="1">
      <alignment horizontal="center"/>
    </xf>
    <xf numFmtId="179" fontId="9" fillId="0" borderId="14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5" fillId="0" borderId="11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35" fillId="0" borderId="11" xfId="0" applyNumberFormat="1" applyFont="1" applyBorder="1" applyAlignment="1" applyProtection="1">
      <alignment horizontal="center"/>
      <protection locked="0"/>
    </xf>
    <xf numFmtId="179" fontId="26" fillId="0" borderId="11" xfId="0" applyNumberFormat="1" applyFont="1" applyBorder="1" applyAlignment="1" applyProtection="1">
      <alignment horizontal="center"/>
      <protection locked="0"/>
    </xf>
    <xf numFmtId="179" fontId="21" fillId="0" borderId="11" xfId="0" applyNumberFormat="1" applyFont="1" applyBorder="1" applyAlignment="1" applyProtection="1">
      <alignment horizontal="center"/>
      <protection locked="0"/>
    </xf>
    <xf numFmtId="179" fontId="36" fillId="0" borderId="10" xfId="0" applyNumberFormat="1" applyFont="1" applyBorder="1" applyAlignment="1" applyProtection="1">
      <alignment horizontal="center"/>
      <protection/>
    </xf>
    <xf numFmtId="179" fontId="20" fillId="0" borderId="11" xfId="0" applyNumberFormat="1" applyFont="1" applyBorder="1" applyAlignment="1" applyProtection="1">
      <alignment horizontal="center"/>
      <protection locked="0"/>
    </xf>
    <xf numFmtId="179" fontId="9" fillId="0" borderId="11" xfId="0" applyNumberFormat="1" applyFont="1" applyBorder="1" applyAlignment="1" applyProtection="1">
      <alignment horizontal="center"/>
      <protection locked="0"/>
    </xf>
    <xf numFmtId="179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9" fontId="24" fillId="0" borderId="10" xfId="0" applyNumberFormat="1" applyFont="1" applyBorder="1" applyAlignment="1" applyProtection="1">
      <alignment horizontal="center"/>
      <protection/>
    </xf>
    <xf numFmtId="179" fontId="24" fillId="0" borderId="14" xfId="0" applyNumberFormat="1" applyFont="1" applyBorder="1" applyAlignment="1" applyProtection="1">
      <alignment horizontal="center"/>
      <protection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9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/>
    </xf>
    <xf numFmtId="4" fontId="81" fillId="0" borderId="11" xfId="0" applyNumberFormat="1" applyFont="1" applyBorder="1" applyAlignment="1" applyProtection="1">
      <alignment/>
      <protection locked="0"/>
    </xf>
    <xf numFmtId="4" fontId="81" fillId="0" borderId="11" xfId="0" applyNumberFormat="1" applyFont="1" applyBorder="1" applyAlignment="1" applyProtection="1">
      <alignment/>
      <protection/>
    </xf>
    <xf numFmtId="4" fontId="81" fillId="0" borderId="10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1" fillId="0" borderId="25" xfId="0" applyNumberFormat="1" applyFont="1" applyBorder="1" applyAlignment="1" applyProtection="1">
      <alignment/>
      <protection/>
    </xf>
    <xf numFmtId="4" fontId="81" fillId="0" borderId="22" xfId="0" applyNumberFormat="1" applyFont="1" applyBorder="1" applyAlignment="1" applyProtection="1">
      <alignment/>
      <protection/>
    </xf>
    <xf numFmtId="4" fontId="80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1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9" fontId="20" fillId="0" borderId="14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24" fillId="0" borderId="14" xfId="0" applyNumberFormat="1" applyFont="1" applyBorder="1" applyAlignment="1">
      <alignment horizontal="center"/>
    </xf>
    <xf numFmtId="179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60" xfId="0" applyFont="1" applyBorder="1" applyAlignment="1" applyProtection="1">
      <alignment vertical="center" wrapText="1"/>
      <protection locked="0"/>
    </xf>
    <xf numFmtId="49" fontId="0" fillId="0" borderId="4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6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ont="1" applyFill="1" applyBorder="1" applyAlignment="1" applyProtection="1">
      <alignment horizontal="center"/>
      <protection locked="0"/>
    </xf>
    <xf numFmtId="0" fontId="0" fillId="32" borderId="6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ill="1" applyBorder="1" applyAlignment="1" applyProtection="1">
      <alignment horizontal="center" vertical="center"/>
      <protection locked="0"/>
    </xf>
    <xf numFmtId="0" fontId="0" fillId="32" borderId="68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67" xfId="0" applyNumberFormat="1" applyFill="1" applyBorder="1" applyAlignment="1">
      <alignment horizontal="center"/>
    </xf>
    <xf numFmtId="0" fontId="0" fillId="5" borderId="68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68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67" xfId="0" applyNumberFormat="1" applyFill="1" applyBorder="1" applyAlignment="1">
      <alignment horizontal="center"/>
    </xf>
    <xf numFmtId="0" fontId="0" fillId="34" borderId="68" xfId="0" applyNumberFormat="1" applyFill="1" applyBorder="1" applyAlignment="1">
      <alignment horizontal="center"/>
    </xf>
    <xf numFmtId="0" fontId="0" fillId="32" borderId="67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49" fontId="45" fillId="0" borderId="39" xfId="0" applyNumberFormat="1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3" fillId="0" borderId="6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 wrapText="1"/>
    </xf>
    <xf numFmtId="49" fontId="0" fillId="0" borderId="62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44" fillId="0" borderId="39" xfId="0" applyFont="1" applyBorder="1" applyAlignment="1" applyProtection="1">
      <alignment horizontal="left" vertical="center" wrapText="1"/>
      <protection locked="0"/>
    </xf>
    <xf numFmtId="49" fontId="0" fillId="0" borderId="4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49" fontId="0" fillId="34" borderId="73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69" xfId="0" applyNumberForma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49" fontId="0" fillId="34" borderId="73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49" fontId="0" fillId="32" borderId="73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0" fontId="0" fillId="32" borderId="74" xfId="0" applyFill="1" applyBorder="1" applyAlignment="1" applyProtection="1">
      <alignment horizontal="center" vertical="center"/>
      <protection locked="0"/>
    </xf>
    <xf numFmtId="0" fontId="0" fillId="32" borderId="75" xfId="0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69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32" fillId="35" borderId="73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69" xfId="0" applyNumberFormat="1" applyFont="1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/>
      <protection locked="0"/>
    </xf>
    <xf numFmtId="0" fontId="0" fillId="32" borderId="75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0" fontId="0" fillId="32" borderId="73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6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69</v>
      </c>
      <c r="G7" s="407" t="s">
        <v>6</v>
      </c>
      <c r="H7" s="411" t="s">
        <v>7</v>
      </c>
      <c r="I7" s="411"/>
      <c r="J7" s="409" t="s">
        <v>9</v>
      </c>
      <c r="L7" s="405" t="s">
        <v>0</v>
      </c>
      <c r="M7" s="407" t="s">
        <v>2</v>
      </c>
      <c r="N7" s="407" t="s">
        <v>3</v>
      </c>
      <c r="O7" s="407" t="s">
        <v>4</v>
      </c>
      <c r="P7" s="407" t="s">
        <v>5</v>
      </c>
      <c r="Q7" s="407" t="s">
        <v>69</v>
      </c>
      <c r="R7" s="407" t="s">
        <v>6</v>
      </c>
      <c r="S7" s="411" t="s">
        <v>7</v>
      </c>
      <c r="T7" s="411"/>
      <c r="U7" s="409" t="s">
        <v>9</v>
      </c>
      <c r="W7" s="405" t="s">
        <v>0</v>
      </c>
      <c r="X7" s="407" t="s">
        <v>2</v>
      </c>
      <c r="Y7" s="407" t="s">
        <v>3</v>
      </c>
      <c r="Z7" s="407" t="s">
        <v>4</v>
      </c>
      <c r="AA7" s="407" t="s">
        <v>5</v>
      </c>
      <c r="AB7" s="407" t="s">
        <v>69</v>
      </c>
      <c r="AC7" s="407" t="s">
        <v>6</v>
      </c>
      <c r="AD7" s="411" t="s">
        <v>7</v>
      </c>
      <c r="AE7" s="411"/>
      <c r="AF7" s="409" t="s">
        <v>9</v>
      </c>
      <c r="AH7" s="418" t="s">
        <v>0</v>
      </c>
      <c r="AI7" s="416" t="s">
        <v>2</v>
      </c>
      <c r="AJ7" s="416" t="s">
        <v>3</v>
      </c>
      <c r="AK7" s="416" t="s">
        <v>4</v>
      </c>
      <c r="AL7" s="416" t="s">
        <v>5</v>
      </c>
      <c r="AM7" s="416" t="s">
        <v>69</v>
      </c>
      <c r="AN7" s="416" t="s">
        <v>6</v>
      </c>
      <c r="AO7" s="412" t="s">
        <v>7</v>
      </c>
      <c r="AP7" s="413"/>
      <c r="AQ7" s="414" t="s">
        <v>9</v>
      </c>
      <c r="AS7" s="405" t="s">
        <v>0</v>
      </c>
      <c r="AT7" s="407" t="s">
        <v>2</v>
      </c>
      <c r="AU7" s="407" t="s">
        <v>3</v>
      </c>
      <c r="AV7" s="407" t="s">
        <v>4</v>
      </c>
      <c r="AW7" s="407" t="s">
        <v>5</v>
      </c>
      <c r="AX7" s="407" t="s">
        <v>69</v>
      </c>
      <c r="AY7" s="407" t="s">
        <v>6</v>
      </c>
      <c r="AZ7" s="411" t="s">
        <v>7</v>
      </c>
      <c r="BA7" s="411"/>
      <c r="BB7" s="409" t="s">
        <v>9</v>
      </c>
    </row>
    <row r="8" spans="1:54" ht="48" customHeight="1" thickBot="1">
      <c r="A8" s="406"/>
      <c r="B8" s="408"/>
      <c r="C8" s="408"/>
      <c r="D8" s="408"/>
      <c r="E8" s="408"/>
      <c r="F8" s="408"/>
      <c r="G8" s="408"/>
      <c r="H8" s="31" t="s">
        <v>86</v>
      </c>
      <c r="I8" s="30" t="s">
        <v>87</v>
      </c>
      <c r="J8" s="410"/>
      <c r="L8" s="406"/>
      <c r="M8" s="408"/>
      <c r="N8" s="408"/>
      <c r="O8" s="408"/>
      <c r="P8" s="408"/>
      <c r="Q8" s="408"/>
      <c r="R8" s="408"/>
      <c r="S8" s="31" t="s">
        <v>86</v>
      </c>
      <c r="T8" s="30" t="s">
        <v>87</v>
      </c>
      <c r="U8" s="410"/>
      <c r="W8" s="406"/>
      <c r="X8" s="408"/>
      <c r="Y8" s="408"/>
      <c r="Z8" s="408"/>
      <c r="AA8" s="408"/>
      <c r="AB8" s="408"/>
      <c r="AC8" s="408"/>
      <c r="AD8" s="31" t="s">
        <v>86</v>
      </c>
      <c r="AE8" s="30" t="s">
        <v>87</v>
      </c>
      <c r="AF8" s="410"/>
      <c r="AH8" s="419"/>
      <c r="AI8" s="417"/>
      <c r="AJ8" s="417"/>
      <c r="AK8" s="417"/>
      <c r="AL8" s="417"/>
      <c r="AM8" s="417"/>
      <c r="AN8" s="417"/>
      <c r="AO8" s="31" t="s">
        <v>86</v>
      </c>
      <c r="AP8" s="30" t="s">
        <v>87</v>
      </c>
      <c r="AQ8" s="415"/>
      <c r="AS8" s="406"/>
      <c r="AT8" s="408"/>
      <c r="AU8" s="408"/>
      <c r="AV8" s="408"/>
      <c r="AW8" s="408"/>
      <c r="AX8" s="408"/>
      <c r="AY8" s="408"/>
      <c r="AZ8" s="31" t="s">
        <v>86</v>
      </c>
      <c r="BA8" s="30" t="s">
        <v>87</v>
      </c>
      <c r="BB8" s="410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  <mergeCell ref="AC7:AC8"/>
    <mergeCell ref="AD7:AE7"/>
    <mergeCell ref="AM7:AM8"/>
    <mergeCell ref="AN7:AN8"/>
    <mergeCell ref="AF7:AF8"/>
    <mergeCell ref="AH7:AH8"/>
    <mergeCell ref="AO7:AP7"/>
    <mergeCell ref="AQ7:AQ8"/>
    <mergeCell ref="AI7:AI8"/>
    <mergeCell ref="AJ7:AJ8"/>
    <mergeCell ref="AK7:AK8"/>
    <mergeCell ref="AL7:AL8"/>
    <mergeCell ref="AA7:AA8"/>
    <mergeCell ref="AB7:AB8"/>
    <mergeCell ref="S7:T7"/>
    <mergeCell ref="U7:U8"/>
    <mergeCell ref="W7:W8"/>
    <mergeCell ref="X7:X8"/>
    <mergeCell ref="Y7:Y8"/>
    <mergeCell ref="Z7:Z8"/>
    <mergeCell ref="E7:E8"/>
    <mergeCell ref="F7:F8"/>
    <mergeCell ref="J7:J8"/>
    <mergeCell ref="L7:L8"/>
    <mergeCell ref="G7:G8"/>
    <mergeCell ref="H7:I7"/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604" t="s">
        <v>2</v>
      </c>
      <c r="B1" s="581" t="s">
        <v>92</v>
      </c>
      <c r="C1" s="582"/>
      <c r="D1" s="603"/>
      <c r="E1" s="554" t="s">
        <v>116</v>
      </c>
      <c r="F1" s="555"/>
      <c r="G1" s="558"/>
      <c r="H1" s="554" t="s">
        <v>117</v>
      </c>
      <c r="I1" s="555"/>
      <c r="J1" s="558"/>
      <c r="K1" s="554" t="s">
        <v>98</v>
      </c>
      <c r="L1" s="555"/>
      <c r="M1" s="558"/>
      <c r="N1" s="554" t="s">
        <v>99</v>
      </c>
      <c r="O1" s="555"/>
      <c r="P1" s="558"/>
      <c r="Q1" s="605" t="s">
        <v>95</v>
      </c>
      <c r="R1" s="606"/>
      <c r="S1" s="607"/>
      <c r="T1" s="581" t="s">
        <v>92</v>
      </c>
      <c r="U1" s="582"/>
      <c r="V1" s="603"/>
      <c r="W1" s="554" t="s">
        <v>100</v>
      </c>
      <c r="X1" s="555"/>
      <c r="Y1" s="558"/>
      <c r="Z1" s="554" t="s">
        <v>111</v>
      </c>
      <c r="AA1" s="555"/>
      <c r="AB1" s="558"/>
      <c r="AC1" s="554" t="s">
        <v>102</v>
      </c>
      <c r="AD1" s="555"/>
      <c r="AE1" s="558"/>
      <c r="AF1" s="554" t="s">
        <v>157</v>
      </c>
      <c r="AG1" s="555"/>
      <c r="AH1" s="558"/>
      <c r="AI1" s="554" t="s">
        <v>165</v>
      </c>
      <c r="AJ1" s="555"/>
      <c r="AK1" s="558"/>
      <c r="AL1" s="554" t="s">
        <v>120</v>
      </c>
      <c r="AM1" s="555"/>
      <c r="AN1" s="558"/>
      <c r="AO1" s="605" t="s">
        <v>104</v>
      </c>
      <c r="AP1" s="606"/>
      <c r="AQ1" s="607"/>
      <c r="AR1" s="589" t="s">
        <v>119</v>
      </c>
      <c r="AS1" s="569"/>
      <c r="AT1" s="590"/>
      <c r="AU1" s="611" t="s">
        <v>108</v>
      </c>
      <c r="AV1" s="612"/>
      <c r="AW1" s="613"/>
    </row>
    <row r="2" spans="1:49" ht="12.75">
      <c r="A2" s="604"/>
      <c r="B2" s="601" t="s">
        <v>93</v>
      </c>
      <c r="C2" s="577"/>
      <c r="D2" s="602"/>
      <c r="E2" s="556"/>
      <c r="F2" s="557"/>
      <c r="G2" s="559"/>
      <c r="H2" s="556"/>
      <c r="I2" s="557"/>
      <c r="J2" s="559"/>
      <c r="K2" s="556"/>
      <c r="L2" s="557"/>
      <c r="M2" s="559"/>
      <c r="N2" s="556"/>
      <c r="O2" s="557"/>
      <c r="P2" s="559"/>
      <c r="Q2" s="608" t="s">
        <v>94</v>
      </c>
      <c r="R2" s="609"/>
      <c r="S2" s="610"/>
      <c r="T2" s="601" t="s">
        <v>96</v>
      </c>
      <c r="U2" s="577"/>
      <c r="V2" s="602"/>
      <c r="W2" s="556"/>
      <c r="X2" s="557"/>
      <c r="Y2" s="559"/>
      <c r="Z2" s="556"/>
      <c r="AA2" s="557"/>
      <c r="AB2" s="559"/>
      <c r="AC2" s="556"/>
      <c r="AD2" s="557"/>
      <c r="AE2" s="559"/>
      <c r="AF2" s="556"/>
      <c r="AG2" s="557"/>
      <c r="AH2" s="559"/>
      <c r="AI2" s="556"/>
      <c r="AJ2" s="557"/>
      <c r="AK2" s="559"/>
      <c r="AL2" s="556"/>
      <c r="AM2" s="557"/>
      <c r="AN2" s="559"/>
      <c r="AO2" s="608" t="s">
        <v>134</v>
      </c>
      <c r="AP2" s="609"/>
      <c r="AQ2" s="610"/>
      <c r="AR2" s="591" t="s">
        <v>118</v>
      </c>
      <c r="AS2" s="537"/>
      <c r="AT2" s="592"/>
      <c r="AU2" s="614" t="s">
        <v>134</v>
      </c>
      <c r="AV2" s="615"/>
      <c r="AW2" s="616"/>
    </row>
    <row r="3" spans="1:49" ht="12.75">
      <c r="A3" s="604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T2:V2"/>
    <mergeCell ref="W1:Y2"/>
    <mergeCell ref="Z1:AB2"/>
    <mergeCell ref="B2:D2"/>
    <mergeCell ref="E1:G2"/>
    <mergeCell ref="H1:J2"/>
    <mergeCell ref="T1:V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24" t="s">
        <v>2</v>
      </c>
      <c r="B1" s="429" t="s">
        <v>92</v>
      </c>
      <c r="C1" s="430"/>
      <c r="D1" s="431" t="s">
        <v>97</v>
      </c>
      <c r="E1" s="432"/>
      <c r="F1" s="431" t="s">
        <v>100</v>
      </c>
      <c r="G1" s="432"/>
      <c r="H1" s="431" t="s">
        <v>111</v>
      </c>
      <c r="I1" s="432"/>
      <c r="J1" s="420" t="s">
        <v>104</v>
      </c>
      <c r="K1" s="421"/>
      <c r="L1" s="439" t="s">
        <v>95</v>
      </c>
      <c r="M1" s="440"/>
      <c r="N1" s="439" t="s">
        <v>113</v>
      </c>
      <c r="O1" s="440"/>
      <c r="P1" s="439" t="s">
        <v>107</v>
      </c>
      <c r="Q1" s="440"/>
      <c r="R1" s="435" t="s">
        <v>108</v>
      </c>
      <c r="S1" s="436"/>
    </row>
    <row r="2" spans="1:19" ht="12.75">
      <c r="A2" s="425"/>
      <c r="B2" s="427" t="s">
        <v>96</v>
      </c>
      <c r="C2" s="428"/>
      <c r="D2" s="433"/>
      <c r="E2" s="434"/>
      <c r="F2" s="433"/>
      <c r="G2" s="434"/>
      <c r="H2" s="433"/>
      <c r="I2" s="434"/>
      <c r="J2" s="422" t="s">
        <v>134</v>
      </c>
      <c r="K2" s="423"/>
      <c r="L2" s="441" t="s">
        <v>112</v>
      </c>
      <c r="M2" s="442"/>
      <c r="N2" s="441" t="s">
        <v>114</v>
      </c>
      <c r="O2" s="442"/>
      <c r="P2" s="441" t="s">
        <v>115</v>
      </c>
      <c r="Q2" s="442"/>
      <c r="R2" s="437" t="s">
        <v>94</v>
      </c>
      <c r="S2" s="438"/>
    </row>
    <row r="3" spans="1:19" ht="12.75">
      <c r="A3" s="426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69</v>
      </c>
      <c r="G7" s="407" t="s">
        <v>6</v>
      </c>
      <c r="H7" s="411" t="s">
        <v>7</v>
      </c>
      <c r="I7" s="411"/>
      <c r="J7" s="409" t="s">
        <v>9</v>
      </c>
      <c r="L7" s="405" t="s">
        <v>0</v>
      </c>
      <c r="M7" s="407" t="s">
        <v>2</v>
      </c>
      <c r="N7" s="407" t="s">
        <v>3</v>
      </c>
      <c r="O7" s="407" t="s">
        <v>4</v>
      </c>
      <c r="P7" s="407" t="s">
        <v>5</v>
      </c>
      <c r="Q7" s="407" t="s">
        <v>69</v>
      </c>
      <c r="R7" s="407" t="s">
        <v>6</v>
      </c>
      <c r="S7" s="411" t="s">
        <v>7</v>
      </c>
      <c r="T7" s="411"/>
      <c r="U7" s="409" t="s">
        <v>9</v>
      </c>
      <c r="W7" s="405" t="s">
        <v>0</v>
      </c>
      <c r="X7" s="407" t="s">
        <v>2</v>
      </c>
      <c r="Y7" s="407" t="s">
        <v>3</v>
      </c>
      <c r="Z7" s="407" t="s">
        <v>4</v>
      </c>
      <c r="AA7" s="407" t="s">
        <v>5</v>
      </c>
      <c r="AB7" s="407" t="s">
        <v>69</v>
      </c>
      <c r="AC7" s="407" t="s">
        <v>6</v>
      </c>
      <c r="AD7" s="411" t="s">
        <v>7</v>
      </c>
      <c r="AE7" s="411"/>
      <c r="AF7" s="409" t="s">
        <v>9</v>
      </c>
      <c r="AH7" s="405" t="s">
        <v>0</v>
      </c>
      <c r="AI7" s="407" t="s">
        <v>2</v>
      </c>
      <c r="AJ7" s="407" t="s">
        <v>3</v>
      </c>
      <c r="AK7" s="407" t="s">
        <v>4</v>
      </c>
      <c r="AL7" s="407" t="s">
        <v>5</v>
      </c>
      <c r="AM7" s="407" t="s">
        <v>69</v>
      </c>
      <c r="AN7" s="407" t="s">
        <v>6</v>
      </c>
      <c r="AO7" s="411" t="s">
        <v>7</v>
      </c>
      <c r="AP7" s="411"/>
      <c r="AQ7" s="409" t="s">
        <v>9</v>
      </c>
    </row>
    <row r="8" spans="1:43" ht="51.75" customHeight="1" thickBot="1">
      <c r="A8" s="406"/>
      <c r="B8" s="408"/>
      <c r="C8" s="408"/>
      <c r="D8" s="408"/>
      <c r="E8" s="408"/>
      <c r="F8" s="408"/>
      <c r="G8" s="408"/>
      <c r="H8" s="31" t="s">
        <v>86</v>
      </c>
      <c r="I8" s="30" t="s">
        <v>87</v>
      </c>
      <c r="J8" s="410"/>
      <c r="L8" s="406"/>
      <c r="M8" s="408"/>
      <c r="N8" s="408"/>
      <c r="O8" s="408"/>
      <c r="P8" s="408"/>
      <c r="Q8" s="408"/>
      <c r="R8" s="408"/>
      <c r="S8" s="31" t="s">
        <v>86</v>
      </c>
      <c r="T8" s="30" t="s">
        <v>87</v>
      </c>
      <c r="U8" s="410"/>
      <c r="W8" s="406"/>
      <c r="X8" s="408"/>
      <c r="Y8" s="408"/>
      <c r="Z8" s="408"/>
      <c r="AA8" s="408"/>
      <c r="AB8" s="408"/>
      <c r="AC8" s="408"/>
      <c r="AD8" s="31" t="s">
        <v>86</v>
      </c>
      <c r="AE8" s="30" t="s">
        <v>87</v>
      </c>
      <c r="AF8" s="410"/>
      <c r="AH8" s="406"/>
      <c r="AI8" s="408"/>
      <c r="AJ8" s="408"/>
      <c r="AK8" s="408"/>
      <c r="AL8" s="408"/>
      <c r="AM8" s="408"/>
      <c r="AN8" s="408"/>
      <c r="AO8" s="31" t="s">
        <v>86</v>
      </c>
      <c r="AP8" s="30" t="s">
        <v>87</v>
      </c>
      <c r="AQ8" s="410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7:A8"/>
    <mergeCell ref="B7:B8"/>
    <mergeCell ref="C7:C8"/>
    <mergeCell ref="D7:D8"/>
    <mergeCell ref="E7:E8"/>
    <mergeCell ref="F7:F8"/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43" t="s">
        <v>2</v>
      </c>
      <c r="B1" s="444" t="s">
        <v>92</v>
      </c>
      <c r="C1" s="445"/>
      <c r="D1" s="431" t="s">
        <v>116</v>
      </c>
      <c r="E1" s="432"/>
      <c r="F1" s="431" t="s">
        <v>117</v>
      </c>
      <c r="G1" s="432"/>
      <c r="H1" s="431" t="s">
        <v>98</v>
      </c>
      <c r="I1" s="432"/>
      <c r="J1" s="431" t="s">
        <v>99</v>
      </c>
      <c r="K1" s="432"/>
      <c r="L1" s="448" t="s">
        <v>95</v>
      </c>
      <c r="M1" s="449"/>
      <c r="N1" s="450" t="s">
        <v>92</v>
      </c>
      <c r="O1" s="445"/>
      <c r="P1" s="431" t="s">
        <v>100</v>
      </c>
      <c r="Q1" s="432"/>
      <c r="R1" s="431" t="s">
        <v>111</v>
      </c>
      <c r="S1" s="432"/>
      <c r="T1" s="431" t="s">
        <v>120</v>
      </c>
      <c r="U1" s="432"/>
      <c r="V1" s="431" t="s">
        <v>102</v>
      </c>
      <c r="W1" s="432"/>
      <c r="X1" s="431" t="s">
        <v>157</v>
      </c>
      <c r="Y1" s="432"/>
      <c r="Z1" s="431" t="s">
        <v>158</v>
      </c>
      <c r="AA1" s="432"/>
      <c r="AB1" s="420" t="s">
        <v>104</v>
      </c>
      <c r="AC1" s="421"/>
      <c r="AD1" s="439" t="s">
        <v>119</v>
      </c>
      <c r="AE1" s="440"/>
      <c r="AF1" s="437" t="s">
        <v>108</v>
      </c>
      <c r="AG1" s="438"/>
    </row>
    <row r="2" spans="1:33" ht="12.75">
      <c r="A2" s="443"/>
      <c r="B2" s="446" t="s">
        <v>93</v>
      </c>
      <c r="C2" s="447"/>
      <c r="D2" s="433"/>
      <c r="E2" s="434"/>
      <c r="F2" s="433"/>
      <c r="G2" s="434"/>
      <c r="H2" s="433"/>
      <c r="I2" s="434"/>
      <c r="J2" s="433"/>
      <c r="K2" s="434"/>
      <c r="L2" s="422" t="s">
        <v>94</v>
      </c>
      <c r="M2" s="423"/>
      <c r="N2" s="451" t="s">
        <v>96</v>
      </c>
      <c r="O2" s="447"/>
      <c r="P2" s="433"/>
      <c r="Q2" s="434"/>
      <c r="R2" s="433"/>
      <c r="S2" s="434"/>
      <c r="T2" s="433"/>
      <c r="U2" s="434"/>
      <c r="V2" s="433"/>
      <c r="W2" s="434"/>
      <c r="X2" s="433"/>
      <c r="Y2" s="434"/>
      <c r="Z2" s="433"/>
      <c r="AA2" s="434"/>
      <c r="AB2" s="422" t="s">
        <v>134</v>
      </c>
      <c r="AC2" s="423"/>
      <c r="AD2" s="441" t="s">
        <v>118</v>
      </c>
      <c r="AE2" s="442"/>
      <c r="AF2" s="437" t="s">
        <v>134</v>
      </c>
      <c r="AG2" s="438"/>
    </row>
    <row r="3" spans="1:33" ht="12.75">
      <c r="A3" s="443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J1:K2"/>
    <mergeCell ref="L1:M1"/>
    <mergeCell ref="L2:M2"/>
    <mergeCell ref="T1:U2"/>
    <mergeCell ref="P1:Q2"/>
    <mergeCell ref="R1:S2"/>
    <mergeCell ref="N1:O1"/>
    <mergeCell ref="N2:O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A1">
      <selection activeCell="G21" sqref="G21:G24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4.25390625" style="76" customWidth="1"/>
    <col min="6" max="6" width="8.375" style="76" customWidth="1"/>
    <col min="7" max="7" width="13.25390625" style="76" customWidth="1"/>
    <col min="8" max="8" width="11.875" style="76" customWidth="1"/>
    <col min="9" max="9" width="14.625" style="76" hidden="1" customWidth="1"/>
    <col min="10" max="10" width="15.25390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hidden="1" customWidth="1"/>
    <col min="16" max="16" width="11.125" style="76" hidden="1" customWidth="1"/>
    <col min="17" max="17" width="14.25390625" style="76" customWidth="1"/>
    <col min="18" max="18" width="9.87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11.125" style="76" customWidth="1"/>
    <col min="28" max="28" width="14.25390625" style="76" hidden="1" customWidth="1"/>
    <col min="29" max="29" width="15.875" style="76" customWidth="1"/>
    <col min="30" max="30" width="15.1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hidden="1" customWidth="1"/>
    <col min="35" max="35" width="10.75390625" style="76" hidden="1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5.25390625" style="76" customWidth="1"/>
    <col min="44" max="44" width="14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hidden="1" customWidth="1"/>
    <col min="49" max="49" width="16.625" style="76" customWidth="1"/>
    <col min="50" max="50" width="15.875" style="77" customWidth="1"/>
    <col min="51" max="53" width="12.75390625" style="76" customWidth="1"/>
    <col min="54" max="54" width="14.375" style="92" hidden="1" customWidth="1"/>
    <col min="55" max="55" width="13.625" style="76" hidden="1" customWidth="1"/>
    <col min="56" max="56" width="16.625" style="76" customWidth="1"/>
    <col min="57" max="57" width="10.00390625" style="76" customWidth="1"/>
    <col min="58" max="58" width="1.00390625" style="0" hidden="1" customWidth="1"/>
    <col min="59" max="59" width="37.25390625" style="0" hidden="1" customWidth="1"/>
    <col min="60" max="60" width="0" style="0" hidden="1" customWidth="1"/>
    <col min="61" max="61" width="8.75390625" style="0" hidden="1" customWidth="1"/>
    <col min="62" max="62" width="12.25390625" style="76" hidden="1" customWidth="1"/>
    <col min="63" max="63" width="11.00390625" style="76" hidden="1" customWidth="1"/>
    <col min="64" max="64" width="10.00390625" style="76" hidden="1" customWidth="1"/>
    <col min="65" max="65" width="11.125" style="76" hidden="1" customWidth="1"/>
    <col min="66" max="66" width="7.25390625" style="76" hidden="1" customWidth="1"/>
    <col min="67" max="67" width="10.25390625" style="76" hidden="1" customWidth="1"/>
    <col min="68" max="68" width="10.125" style="76" hidden="1" customWidth="1"/>
    <col min="69" max="71" width="11.75390625" style="77" hidden="1" customWidth="1"/>
    <col min="72" max="72" width="12.25390625" style="76" hidden="1" customWidth="1"/>
    <col min="73" max="73" width="11.00390625" style="92" hidden="1" customWidth="1"/>
    <col min="74" max="74" width="8.25390625" style="92" hidden="1" customWidth="1"/>
    <col min="75" max="75" width="12.625" style="92" hidden="1" customWidth="1"/>
    <col min="76" max="76" width="9.75390625" style="76" hidden="1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2" width="10.875" style="76" customWidth="1"/>
    <col min="83" max="83" width="10.00390625" style="76" customWidth="1"/>
    <col min="84" max="84" width="9.625" style="76" customWidth="1"/>
    <col min="85" max="85" width="11.25390625" style="76" customWidth="1"/>
    <col min="86" max="86" width="11.75390625" style="76" hidden="1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hidden="1" customWidth="1"/>
    <col min="93" max="93" width="0" style="92" hidden="1" customWidth="1"/>
    <col min="94" max="94" width="11.87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4.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hidden="1" customWidth="1"/>
    <col min="120" max="120" width="13.625" style="76" customWidth="1"/>
    <col min="121" max="121" width="13.00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hidden="1" customWidth="1"/>
    <col min="126" max="126" width="10.00390625" style="76" hidden="1" customWidth="1"/>
    <col min="127" max="127" width="12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2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hidden="1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hidden="1" customWidth="1"/>
    <col min="145" max="145" width="11.75390625" style="76" hidden="1" customWidth="1"/>
    <col min="146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4.75390625" style="0" customWidth="1"/>
    <col min="153" max="153" width="12.625" style="0" bestFit="1" customWidth="1"/>
    <col min="154" max="154" width="8.25390625" style="0" customWidth="1"/>
    <col min="155" max="155" width="11.25390625" style="0" customWidth="1"/>
    <col min="156" max="156" width="8.75390625" style="0" customWidth="1"/>
    <col min="157" max="157" width="14.00390625" style="0" hidden="1" customWidth="1"/>
    <col min="158" max="158" width="14.00390625" style="0" bestFit="1" customWidth="1"/>
    <col min="159" max="159" width="13.75390625" style="0" customWidth="1"/>
    <col min="163" max="163" width="14.625" style="0" hidden="1" customWidth="1"/>
    <col min="164" max="164" width="10.875" style="0" hidden="1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hidden="1" customWidth="1"/>
    <col min="176" max="176" width="14.75390625" style="0" customWidth="1"/>
    <col min="177" max="177" width="13.375" style="0" customWidth="1"/>
    <col min="181" max="181" width="12.75390625" style="0" hidden="1" customWidth="1"/>
    <col min="182" max="182" width="0" style="0" hidden="1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513" t="s">
        <v>431</v>
      </c>
      <c r="N1" s="513"/>
      <c r="O1" s="513"/>
      <c r="P1" s="513"/>
      <c r="Q1" s="513"/>
      <c r="R1" s="513"/>
      <c r="W1" s="278"/>
      <c r="AD1" s="278"/>
      <c r="AE1" s="513" t="s">
        <v>431</v>
      </c>
      <c r="AF1" s="513"/>
      <c r="AG1" s="513"/>
      <c r="AH1" s="513"/>
      <c r="AI1" s="513"/>
      <c r="AJ1" s="513"/>
      <c r="AK1" s="513"/>
      <c r="AX1" s="278"/>
      <c r="AY1" s="278"/>
      <c r="AZ1" s="513" t="s">
        <v>431</v>
      </c>
      <c r="BA1" s="513"/>
      <c r="BB1" s="513"/>
      <c r="BC1" s="513"/>
      <c r="BD1" s="513"/>
      <c r="BE1" s="513"/>
      <c r="BQ1" s="278"/>
      <c r="BR1" s="278"/>
      <c r="BS1" s="513" t="s">
        <v>431</v>
      </c>
      <c r="BT1" s="513"/>
      <c r="BU1" s="513"/>
      <c r="BV1" s="513"/>
      <c r="BW1" s="513"/>
      <c r="BX1" s="513"/>
      <c r="CJ1" s="278"/>
      <c r="CK1" s="278"/>
      <c r="CL1" s="513" t="s">
        <v>431</v>
      </c>
      <c r="CM1" s="513"/>
      <c r="CN1" s="513"/>
      <c r="CO1" s="513"/>
      <c r="CP1" s="513"/>
      <c r="CQ1" s="513"/>
      <c r="DQ1" s="278"/>
      <c r="DR1" s="278"/>
      <c r="DS1" s="513" t="s">
        <v>431</v>
      </c>
      <c r="DT1" s="513"/>
      <c r="DU1" s="513"/>
      <c r="DV1" s="513"/>
      <c r="DW1" s="513"/>
      <c r="DX1" s="513"/>
      <c r="EJ1" s="278"/>
      <c r="EK1" s="278"/>
      <c r="EL1" s="513" t="s">
        <v>431</v>
      </c>
      <c r="EM1" s="513"/>
      <c r="EN1" s="513"/>
      <c r="EO1" s="513"/>
      <c r="EP1" s="513"/>
      <c r="EQ1" s="513"/>
      <c r="EV1" s="76"/>
      <c r="EW1" s="76"/>
      <c r="EX1" s="76"/>
      <c r="EY1" s="76"/>
      <c r="EZ1" s="76"/>
      <c r="FA1" s="76"/>
      <c r="FB1" s="76"/>
      <c r="FC1" s="278"/>
      <c r="FD1" s="278"/>
      <c r="FE1" s="513" t="s">
        <v>431</v>
      </c>
      <c r="FF1" s="513"/>
      <c r="FG1" s="513"/>
      <c r="FH1" s="513"/>
      <c r="FI1" s="513"/>
      <c r="FJ1" s="513"/>
      <c r="FN1" s="76"/>
      <c r="FO1" s="76"/>
      <c r="FP1" s="76"/>
      <c r="FQ1" s="76"/>
      <c r="FR1" s="76"/>
      <c r="FS1" s="76"/>
      <c r="FT1" s="76"/>
      <c r="FU1" s="278"/>
      <c r="FV1" s="278"/>
      <c r="FW1" s="513" t="s">
        <v>431</v>
      </c>
      <c r="FX1" s="513"/>
      <c r="FY1" s="513"/>
      <c r="FZ1" s="513"/>
      <c r="GA1" s="513"/>
      <c r="GB1" s="513"/>
    </row>
    <row r="2" spans="11:184" ht="12.75">
      <c r="K2" s="278"/>
      <c r="L2" s="278"/>
      <c r="M2" s="513"/>
      <c r="N2" s="513"/>
      <c r="O2" s="513"/>
      <c r="P2" s="513"/>
      <c r="Q2" s="513"/>
      <c r="R2" s="513"/>
      <c r="AD2" s="278"/>
      <c r="AE2" s="513"/>
      <c r="AF2" s="513"/>
      <c r="AG2" s="513"/>
      <c r="AH2" s="513"/>
      <c r="AI2" s="513"/>
      <c r="AJ2" s="513"/>
      <c r="AK2" s="513"/>
      <c r="AX2" s="278"/>
      <c r="AY2" s="278"/>
      <c r="AZ2" s="513"/>
      <c r="BA2" s="513"/>
      <c r="BB2" s="513"/>
      <c r="BC2" s="513"/>
      <c r="BD2" s="513"/>
      <c r="BE2" s="513"/>
      <c r="BQ2" s="278"/>
      <c r="BR2" s="278"/>
      <c r="BS2" s="513"/>
      <c r="BT2" s="513"/>
      <c r="BU2" s="513"/>
      <c r="BV2" s="513"/>
      <c r="BW2" s="513"/>
      <c r="BX2" s="513"/>
      <c r="CJ2" s="278"/>
      <c r="CK2" s="278"/>
      <c r="CL2" s="513"/>
      <c r="CM2" s="513"/>
      <c r="CN2" s="513"/>
      <c r="CO2" s="513"/>
      <c r="CP2" s="513"/>
      <c r="CQ2" s="513"/>
      <c r="DQ2" s="278"/>
      <c r="DR2" s="278"/>
      <c r="DS2" s="513"/>
      <c r="DT2" s="513"/>
      <c r="DU2" s="513"/>
      <c r="DV2" s="513"/>
      <c r="DW2" s="513"/>
      <c r="DX2" s="513"/>
      <c r="EJ2" s="278"/>
      <c r="EK2" s="278"/>
      <c r="EL2" s="513"/>
      <c r="EM2" s="513"/>
      <c r="EN2" s="513"/>
      <c r="EO2" s="513"/>
      <c r="EP2" s="513"/>
      <c r="EQ2" s="513"/>
      <c r="EV2" s="76"/>
      <c r="EW2" s="76"/>
      <c r="EX2" s="76"/>
      <c r="EY2" s="76"/>
      <c r="EZ2" s="76"/>
      <c r="FA2" s="76"/>
      <c r="FB2" s="76"/>
      <c r="FC2" s="278"/>
      <c r="FD2" s="278"/>
      <c r="FE2" s="513"/>
      <c r="FF2" s="513"/>
      <c r="FG2" s="513"/>
      <c r="FH2" s="513"/>
      <c r="FI2" s="513"/>
      <c r="FJ2" s="513"/>
      <c r="FN2" s="76"/>
      <c r="FO2" s="76"/>
      <c r="FP2" s="76"/>
      <c r="FQ2" s="76"/>
      <c r="FR2" s="76"/>
      <c r="FS2" s="76"/>
      <c r="FT2" s="76"/>
      <c r="FU2" s="278"/>
      <c r="FV2" s="278"/>
      <c r="FW2" s="513"/>
      <c r="FX2" s="513"/>
      <c r="FY2" s="513"/>
      <c r="FZ2" s="513"/>
      <c r="GA2" s="513"/>
      <c r="GB2" s="513"/>
    </row>
    <row r="3" spans="11:184" ht="12.75">
      <c r="K3" s="278"/>
      <c r="L3" s="278"/>
      <c r="M3" s="513"/>
      <c r="N3" s="513"/>
      <c r="O3" s="513"/>
      <c r="P3" s="513"/>
      <c r="Q3" s="513"/>
      <c r="R3" s="513"/>
      <c r="AD3" s="278"/>
      <c r="AE3" s="513"/>
      <c r="AF3" s="513"/>
      <c r="AG3" s="513"/>
      <c r="AH3" s="513"/>
      <c r="AI3" s="513"/>
      <c r="AJ3" s="513"/>
      <c r="AK3" s="513"/>
      <c r="AX3" s="278"/>
      <c r="AY3" s="278"/>
      <c r="AZ3" s="513"/>
      <c r="BA3" s="513"/>
      <c r="BB3" s="513"/>
      <c r="BC3" s="513"/>
      <c r="BD3" s="513"/>
      <c r="BE3" s="513"/>
      <c r="BQ3" s="278"/>
      <c r="BR3" s="278"/>
      <c r="BS3" s="513"/>
      <c r="BT3" s="513"/>
      <c r="BU3" s="513"/>
      <c r="BV3" s="513"/>
      <c r="BW3" s="513"/>
      <c r="BX3" s="513"/>
      <c r="CJ3" s="278"/>
      <c r="CK3" s="278"/>
      <c r="CL3" s="513"/>
      <c r="CM3" s="513"/>
      <c r="CN3" s="513"/>
      <c r="CO3" s="513"/>
      <c r="CP3" s="513"/>
      <c r="CQ3" s="513"/>
      <c r="DQ3" s="278"/>
      <c r="DR3" s="278"/>
      <c r="DS3" s="513"/>
      <c r="DT3" s="513"/>
      <c r="DU3" s="513"/>
      <c r="DV3" s="513"/>
      <c r="DW3" s="513"/>
      <c r="DX3" s="513"/>
      <c r="EJ3" s="278"/>
      <c r="EK3" s="278"/>
      <c r="EL3" s="513"/>
      <c r="EM3" s="513"/>
      <c r="EN3" s="513"/>
      <c r="EO3" s="513"/>
      <c r="EP3" s="513"/>
      <c r="EQ3" s="513"/>
      <c r="EV3" s="76"/>
      <c r="EW3" s="76"/>
      <c r="EX3" s="76"/>
      <c r="EY3" s="76"/>
      <c r="EZ3" s="76"/>
      <c r="FA3" s="76"/>
      <c r="FB3" s="76"/>
      <c r="FC3" s="278"/>
      <c r="FD3" s="278"/>
      <c r="FE3" s="513"/>
      <c r="FF3" s="513"/>
      <c r="FG3" s="513"/>
      <c r="FH3" s="513"/>
      <c r="FI3" s="513"/>
      <c r="FJ3" s="513"/>
      <c r="FN3" s="76"/>
      <c r="FO3" s="76"/>
      <c r="FP3" s="76"/>
      <c r="FQ3" s="76"/>
      <c r="FR3" s="76"/>
      <c r="FS3" s="76"/>
      <c r="FT3" s="76"/>
      <c r="FU3" s="278"/>
      <c r="FV3" s="278"/>
      <c r="FW3" s="513"/>
      <c r="FX3" s="513"/>
      <c r="FY3" s="513"/>
      <c r="FZ3" s="513"/>
      <c r="GA3" s="513"/>
      <c r="GB3" s="513"/>
    </row>
    <row r="4" spans="11:184" ht="36" customHeight="1">
      <c r="K4" s="278"/>
      <c r="L4" s="278"/>
      <c r="M4" s="513"/>
      <c r="N4" s="513"/>
      <c r="O4" s="513"/>
      <c r="P4" s="513"/>
      <c r="Q4" s="513"/>
      <c r="R4" s="513"/>
      <c r="AD4" s="278"/>
      <c r="AE4" s="513"/>
      <c r="AF4" s="513"/>
      <c r="AG4" s="513"/>
      <c r="AH4" s="513"/>
      <c r="AI4" s="513"/>
      <c r="AJ4" s="513"/>
      <c r="AK4" s="513"/>
      <c r="AX4" s="278"/>
      <c r="AY4" s="278"/>
      <c r="AZ4" s="513"/>
      <c r="BA4" s="513"/>
      <c r="BB4" s="513"/>
      <c r="BC4" s="513"/>
      <c r="BD4" s="513"/>
      <c r="BE4" s="513"/>
      <c r="BQ4" s="278"/>
      <c r="BR4" s="278"/>
      <c r="BS4" s="513"/>
      <c r="BT4" s="513"/>
      <c r="BU4" s="513"/>
      <c r="BV4" s="513"/>
      <c r="BW4" s="513"/>
      <c r="BX4" s="513"/>
      <c r="CJ4" s="278"/>
      <c r="CK4" s="278"/>
      <c r="CL4" s="513"/>
      <c r="CM4" s="513"/>
      <c r="CN4" s="513"/>
      <c r="CO4" s="513"/>
      <c r="CP4" s="513"/>
      <c r="CQ4" s="513"/>
      <c r="DQ4" s="278"/>
      <c r="DR4" s="278"/>
      <c r="DS4" s="513"/>
      <c r="DT4" s="513"/>
      <c r="DU4" s="513"/>
      <c r="DV4" s="513"/>
      <c r="DW4" s="513"/>
      <c r="DX4" s="513"/>
      <c r="EJ4" s="278"/>
      <c r="EK4" s="278"/>
      <c r="EL4" s="513"/>
      <c r="EM4" s="513"/>
      <c r="EN4" s="513"/>
      <c r="EO4" s="513"/>
      <c r="EP4" s="513"/>
      <c r="EQ4" s="513"/>
      <c r="EV4" s="76"/>
      <c r="EW4" s="76"/>
      <c r="EX4" s="76"/>
      <c r="EY4" s="76"/>
      <c r="EZ4" s="76"/>
      <c r="FA4" s="76"/>
      <c r="FB4" s="76"/>
      <c r="FC4" s="278"/>
      <c r="FD4" s="278"/>
      <c r="FE4" s="513"/>
      <c r="FF4" s="513"/>
      <c r="FG4" s="513"/>
      <c r="FH4" s="513"/>
      <c r="FI4" s="513"/>
      <c r="FJ4" s="513"/>
      <c r="FN4" s="76"/>
      <c r="FO4" s="76"/>
      <c r="FP4" s="76"/>
      <c r="FQ4" s="76"/>
      <c r="FR4" s="76"/>
      <c r="FS4" s="76"/>
      <c r="FT4" s="76"/>
      <c r="FU4" s="278"/>
      <c r="FV4" s="278"/>
      <c r="FW4" s="513"/>
      <c r="FX4" s="513"/>
      <c r="FY4" s="513"/>
      <c r="FZ4" s="513"/>
      <c r="GA4" s="513"/>
      <c r="GB4" s="513"/>
    </row>
    <row r="5" spans="54:184" ht="12.75">
      <c r="BB5" s="76"/>
      <c r="BU5" s="76"/>
      <c r="BV5" s="76"/>
      <c r="BW5" s="76"/>
      <c r="CK5" s="278"/>
      <c r="CL5" s="278"/>
      <c r="CM5" s="278"/>
      <c r="CN5" s="278"/>
      <c r="CO5" s="278"/>
      <c r="CP5" s="278"/>
      <c r="CQ5" s="278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93" t="s">
        <v>283</v>
      </c>
      <c r="B7" s="493"/>
      <c r="C7" s="493"/>
      <c r="D7" s="493"/>
      <c r="E7" s="493"/>
      <c r="F7" s="493"/>
      <c r="G7" s="493"/>
      <c r="H7" s="493"/>
      <c r="I7" s="493"/>
      <c r="J7" s="493"/>
      <c r="P7" s="489"/>
      <c r="Q7" s="489"/>
      <c r="R7" s="489"/>
      <c r="T7" s="493" t="s">
        <v>283</v>
      </c>
      <c r="U7" s="493"/>
      <c r="V7" s="493"/>
      <c r="W7" s="493"/>
      <c r="X7" s="493"/>
      <c r="Y7" s="493"/>
      <c r="Z7" s="493"/>
      <c r="AA7" s="493"/>
      <c r="AB7" s="493"/>
      <c r="AC7" s="493"/>
      <c r="AI7" s="489"/>
      <c r="AJ7" s="489"/>
      <c r="AK7" s="489"/>
      <c r="AN7" s="493" t="s">
        <v>283</v>
      </c>
      <c r="AO7" s="493"/>
      <c r="AP7" s="493"/>
      <c r="AQ7" s="493"/>
      <c r="AR7" s="493"/>
      <c r="AS7" s="493"/>
      <c r="AT7" s="493"/>
      <c r="AU7" s="493"/>
      <c r="AV7" s="493"/>
      <c r="AW7" s="493"/>
      <c r="BB7" s="76"/>
      <c r="BC7" s="489"/>
      <c r="BD7" s="489"/>
      <c r="BE7" s="489"/>
      <c r="BG7" s="493" t="s">
        <v>283</v>
      </c>
      <c r="BH7" s="493"/>
      <c r="BI7" s="493"/>
      <c r="BJ7" s="493"/>
      <c r="BK7" s="493"/>
      <c r="BL7" s="493"/>
      <c r="BM7" s="493"/>
      <c r="BN7" s="493"/>
      <c r="BO7" s="493"/>
      <c r="BP7" s="493"/>
      <c r="BU7" s="76"/>
      <c r="BV7" s="489"/>
      <c r="BW7" s="489"/>
      <c r="BX7" s="489"/>
      <c r="BZ7" s="493" t="s">
        <v>283</v>
      </c>
      <c r="CA7" s="493"/>
      <c r="CB7" s="493"/>
      <c r="CC7" s="493"/>
      <c r="CD7" s="493"/>
      <c r="CE7" s="493"/>
      <c r="CF7" s="493"/>
      <c r="CG7" s="493"/>
      <c r="CH7" s="493"/>
      <c r="CI7" s="493"/>
      <c r="CN7" s="76"/>
      <c r="CO7" s="489"/>
      <c r="CP7" s="489"/>
      <c r="CQ7" s="489"/>
      <c r="DG7" s="493" t="s">
        <v>283</v>
      </c>
      <c r="DH7" s="493"/>
      <c r="DI7" s="493"/>
      <c r="DJ7" s="493"/>
      <c r="DK7" s="493"/>
      <c r="DL7" s="493"/>
      <c r="DM7" s="493"/>
      <c r="DN7" s="493"/>
      <c r="DO7" s="493"/>
      <c r="DP7" s="493"/>
      <c r="DV7" s="489"/>
      <c r="DW7" s="489"/>
      <c r="DX7" s="489"/>
      <c r="DZ7" s="493" t="s">
        <v>283</v>
      </c>
      <c r="EA7" s="493"/>
      <c r="EB7" s="493"/>
      <c r="EC7" s="493"/>
      <c r="ED7" s="493"/>
      <c r="EE7" s="493"/>
      <c r="EF7" s="493"/>
      <c r="EG7" s="493"/>
      <c r="EH7" s="493"/>
      <c r="EI7" s="493"/>
      <c r="EO7" s="489"/>
      <c r="EP7" s="489"/>
      <c r="EQ7" s="489"/>
      <c r="ES7" s="493" t="s">
        <v>283</v>
      </c>
      <c r="ET7" s="493"/>
      <c r="EU7" s="493"/>
      <c r="EV7" s="493"/>
      <c r="EW7" s="493"/>
      <c r="EX7" s="493"/>
      <c r="EY7" s="493"/>
      <c r="EZ7" s="493"/>
      <c r="FA7" s="493"/>
      <c r="FB7" s="493"/>
      <c r="FC7" s="77"/>
      <c r="FD7" s="76"/>
      <c r="FE7" s="76"/>
      <c r="FF7" s="76"/>
      <c r="FG7" s="76"/>
      <c r="FH7" s="489"/>
      <c r="FI7" s="489"/>
      <c r="FJ7" s="489"/>
      <c r="FK7" s="493" t="s">
        <v>283</v>
      </c>
      <c r="FL7" s="493"/>
      <c r="FM7" s="493"/>
      <c r="FN7" s="493"/>
      <c r="FO7" s="493"/>
      <c r="FP7" s="493"/>
      <c r="FQ7" s="493"/>
      <c r="FR7" s="493"/>
      <c r="FS7" s="493"/>
      <c r="FT7" s="493"/>
      <c r="FU7" s="77"/>
      <c r="FV7" s="76"/>
      <c r="FW7" s="76"/>
      <c r="FX7" s="76"/>
      <c r="FY7" s="76"/>
      <c r="FZ7" s="489"/>
      <c r="GA7" s="489"/>
      <c r="GB7" s="489"/>
    </row>
    <row r="8" spans="1:184" ht="13.5" customHeight="1">
      <c r="A8" s="494" t="s">
        <v>433</v>
      </c>
      <c r="B8" s="495"/>
      <c r="C8" s="495"/>
      <c r="D8" s="495"/>
      <c r="E8" s="495"/>
      <c r="F8" s="495"/>
      <c r="G8" s="495"/>
      <c r="H8" s="495"/>
      <c r="I8" s="495"/>
      <c r="J8" s="495"/>
      <c r="P8" s="510"/>
      <c r="Q8" s="510"/>
      <c r="R8" s="510"/>
      <c r="T8" s="494" t="s">
        <v>330</v>
      </c>
      <c r="U8" s="495"/>
      <c r="V8" s="495"/>
      <c r="W8" s="495"/>
      <c r="X8" s="495"/>
      <c r="Y8" s="495"/>
      <c r="Z8" s="495"/>
      <c r="AA8" s="495"/>
      <c r="AB8" s="495"/>
      <c r="AC8" s="495"/>
      <c r="AG8" s="279"/>
      <c r="AH8" s="279"/>
      <c r="AI8" s="510"/>
      <c r="AJ8" s="510"/>
      <c r="AK8" s="510"/>
      <c r="AN8" s="494" t="s">
        <v>329</v>
      </c>
      <c r="AO8" s="495"/>
      <c r="AP8" s="495"/>
      <c r="AQ8" s="495"/>
      <c r="AR8" s="495"/>
      <c r="AS8" s="495"/>
      <c r="AT8" s="495"/>
      <c r="AU8" s="495"/>
      <c r="AV8" s="495"/>
      <c r="AW8" s="495"/>
      <c r="AY8" s="279"/>
      <c r="AZ8" s="279"/>
      <c r="BA8" s="279"/>
      <c r="BB8" s="279"/>
      <c r="BC8" s="510"/>
      <c r="BD8" s="510"/>
      <c r="BE8" s="510"/>
      <c r="BG8" s="494" t="s">
        <v>307</v>
      </c>
      <c r="BH8" s="495"/>
      <c r="BI8" s="495"/>
      <c r="BJ8" s="495"/>
      <c r="BK8" s="495"/>
      <c r="BL8" s="495"/>
      <c r="BM8" s="495"/>
      <c r="BN8" s="495"/>
      <c r="BO8" s="495"/>
      <c r="BP8" s="495"/>
      <c r="BT8" s="279"/>
      <c r="BU8" s="279"/>
      <c r="BV8" s="510"/>
      <c r="BW8" s="510"/>
      <c r="BX8" s="510"/>
      <c r="BZ8" s="494" t="s">
        <v>336</v>
      </c>
      <c r="CA8" s="495"/>
      <c r="CB8" s="495"/>
      <c r="CC8" s="495"/>
      <c r="CD8" s="495"/>
      <c r="CE8" s="495"/>
      <c r="CF8" s="495"/>
      <c r="CG8" s="495"/>
      <c r="CH8" s="495"/>
      <c r="CI8" s="495"/>
      <c r="CK8" s="279"/>
      <c r="CL8" s="279"/>
      <c r="CM8" s="279"/>
      <c r="CN8" s="279"/>
      <c r="CO8" s="510"/>
      <c r="CP8" s="510"/>
      <c r="CQ8" s="510"/>
      <c r="DG8" s="494" t="s">
        <v>338</v>
      </c>
      <c r="DH8" s="495"/>
      <c r="DI8" s="495"/>
      <c r="DJ8" s="495"/>
      <c r="DK8" s="495"/>
      <c r="DL8" s="495"/>
      <c r="DM8" s="495"/>
      <c r="DN8" s="495"/>
      <c r="DO8" s="495"/>
      <c r="DP8" s="495"/>
      <c r="DT8" s="279"/>
      <c r="DU8" s="279"/>
      <c r="DV8" s="510"/>
      <c r="DW8" s="510"/>
      <c r="DX8" s="510"/>
      <c r="DZ8" s="494" t="s">
        <v>337</v>
      </c>
      <c r="EA8" s="495"/>
      <c r="EB8" s="495"/>
      <c r="EC8" s="495"/>
      <c r="ED8" s="495"/>
      <c r="EE8" s="495"/>
      <c r="EF8" s="495"/>
      <c r="EG8" s="495"/>
      <c r="EH8" s="495"/>
      <c r="EI8" s="495"/>
      <c r="EK8" s="279"/>
      <c r="EL8" s="279"/>
      <c r="EM8" s="279"/>
      <c r="EN8" s="279"/>
      <c r="EO8" s="280"/>
      <c r="EP8" s="280"/>
      <c r="EQ8" s="280"/>
      <c r="ES8" s="494" t="s">
        <v>430</v>
      </c>
      <c r="ET8" s="495"/>
      <c r="EU8" s="495"/>
      <c r="EV8" s="495"/>
      <c r="EW8" s="495"/>
      <c r="EX8" s="495"/>
      <c r="EY8" s="495"/>
      <c r="EZ8" s="495"/>
      <c r="FA8" s="495"/>
      <c r="FB8" s="495"/>
      <c r="FC8" s="77"/>
      <c r="FD8" s="279"/>
      <c r="FE8" s="279"/>
      <c r="FF8" s="279"/>
      <c r="FG8" s="279"/>
      <c r="FH8" s="280"/>
      <c r="FI8" s="280"/>
      <c r="FJ8" s="280"/>
      <c r="FK8" s="494" t="s">
        <v>428</v>
      </c>
      <c r="FL8" s="495"/>
      <c r="FM8" s="495"/>
      <c r="FN8" s="495"/>
      <c r="FO8" s="495"/>
      <c r="FP8" s="495"/>
      <c r="FQ8" s="495"/>
      <c r="FR8" s="495"/>
      <c r="FS8" s="495"/>
      <c r="FT8" s="495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139"/>
      <c r="L9" s="76"/>
      <c r="M9" s="76"/>
      <c r="N9" s="76"/>
      <c r="O9" s="76"/>
      <c r="P9" s="489"/>
      <c r="Q9" s="489"/>
      <c r="R9" s="489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139"/>
      <c r="AE9" s="139"/>
      <c r="AF9" s="139"/>
      <c r="AG9" s="279"/>
      <c r="AH9" s="279"/>
      <c r="AI9" s="489"/>
      <c r="AJ9" s="489"/>
      <c r="AK9" s="489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139"/>
      <c r="AY9" s="279"/>
      <c r="AZ9" s="279"/>
      <c r="BA9" s="279"/>
      <c r="BB9" s="279"/>
      <c r="BC9" s="489"/>
      <c r="BD9" s="489"/>
      <c r="BE9" s="489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139"/>
      <c r="BR9" s="139"/>
      <c r="BS9" s="139"/>
      <c r="BT9" s="279"/>
      <c r="BU9" s="279"/>
      <c r="BV9" s="489"/>
      <c r="BW9" s="489"/>
      <c r="BX9" s="489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139"/>
      <c r="CK9" s="279"/>
      <c r="CL9" s="279"/>
      <c r="CM9" s="279"/>
      <c r="CN9" s="279"/>
      <c r="CO9" s="489"/>
      <c r="CP9" s="489"/>
      <c r="CQ9" s="489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139"/>
      <c r="DR9" s="139"/>
      <c r="DS9" s="139"/>
      <c r="DT9" s="279"/>
      <c r="DU9" s="279"/>
      <c r="DV9" s="489"/>
      <c r="DW9" s="489"/>
      <c r="DX9" s="489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139"/>
      <c r="EK9" s="279"/>
      <c r="EL9" s="279"/>
      <c r="EM9" s="279"/>
      <c r="EN9" s="279"/>
      <c r="EO9" s="281"/>
      <c r="EP9" s="281"/>
      <c r="EQ9" s="281"/>
      <c r="ES9" s="495"/>
      <c r="ET9" s="495"/>
      <c r="EU9" s="495"/>
      <c r="EV9" s="495"/>
      <c r="EW9" s="495"/>
      <c r="EX9" s="495"/>
      <c r="EY9" s="495"/>
      <c r="EZ9" s="495"/>
      <c r="FA9" s="495"/>
      <c r="FB9" s="495"/>
      <c r="FC9" s="139"/>
      <c r="FD9" s="279"/>
      <c r="FE9" s="279"/>
      <c r="FF9" s="279"/>
      <c r="FG9" s="279"/>
      <c r="FH9" s="281"/>
      <c r="FI9" s="281"/>
      <c r="FJ9" s="281"/>
      <c r="FK9" s="495"/>
      <c r="FL9" s="495"/>
      <c r="FM9" s="495"/>
      <c r="FN9" s="495"/>
      <c r="FO9" s="495"/>
      <c r="FP9" s="495"/>
      <c r="FQ9" s="495"/>
      <c r="FR9" s="495"/>
      <c r="FS9" s="495"/>
      <c r="FT9" s="495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96" t="s">
        <v>449</v>
      </c>
      <c r="B10" s="497"/>
      <c r="C10" s="497"/>
      <c r="D10" s="497"/>
      <c r="E10" s="497"/>
      <c r="F10" s="497"/>
      <c r="G10" s="497"/>
      <c r="H10" s="497"/>
      <c r="I10" s="497"/>
      <c r="J10" s="497"/>
      <c r="K10" s="139"/>
      <c r="L10" s="76"/>
      <c r="M10" s="76"/>
      <c r="N10" s="76"/>
      <c r="O10" s="76"/>
      <c r="P10" s="398"/>
      <c r="Q10" s="525" t="s">
        <v>240</v>
      </c>
      <c r="R10" s="525"/>
      <c r="T10" s="496" t="s">
        <v>449</v>
      </c>
      <c r="U10" s="497"/>
      <c r="V10" s="497"/>
      <c r="W10" s="497"/>
      <c r="X10" s="497"/>
      <c r="Y10" s="497"/>
      <c r="Z10" s="497"/>
      <c r="AA10" s="497"/>
      <c r="AB10" s="497"/>
      <c r="AC10" s="497"/>
      <c r="AD10" s="139"/>
      <c r="AE10" s="139"/>
      <c r="AF10" s="139"/>
      <c r="AG10" s="76"/>
      <c r="AH10" s="76"/>
      <c r="AI10" s="490" t="s">
        <v>240</v>
      </c>
      <c r="AJ10" s="490"/>
      <c r="AK10" s="490"/>
      <c r="AN10" s="496" t="s">
        <v>449</v>
      </c>
      <c r="AO10" s="497"/>
      <c r="AP10" s="497"/>
      <c r="AQ10" s="497"/>
      <c r="AR10" s="497"/>
      <c r="AS10" s="497"/>
      <c r="AT10" s="497"/>
      <c r="AU10" s="497"/>
      <c r="AV10" s="497"/>
      <c r="AW10" s="497"/>
      <c r="AX10" s="139"/>
      <c r="AY10" s="76"/>
      <c r="AZ10" s="76"/>
      <c r="BA10" s="76"/>
      <c r="BB10" s="76"/>
      <c r="BC10" s="490" t="s">
        <v>240</v>
      </c>
      <c r="BD10" s="490"/>
      <c r="BE10" s="490"/>
      <c r="BG10" s="496" t="s">
        <v>437</v>
      </c>
      <c r="BH10" s="497"/>
      <c r="BI10" s="497"/>
      <c r="BJ10" s="497"/>
      <c r="BK10" s="497"/>
      <c r="BL10" s="497"/>
      <c r="BM10" s="497"/>
      <c r="BN10" s="497"/>
      <c r="BO10" s="497"/>
      <c r="BP10" s="497"/>
      <c r="BQ10" s="139"/>
      <c r="BR10" s="139"/>
      <c r="BS10" s="139"/>
      <c r="BT10" s="76"/>
      <c r="BU10" s="76"/>
      <c r="BV10" s="490" t="s">
        <v>240</v>
      </c>
      <c r="BW10" s="490"/>
      <c r="BX10" s="490"/>
      <c r="BZ10" s="496" t="s">
        <v>449</v>
      </c>
      <c r="CA10" s="497"/>
      <c r="CB10" s="497"/>
      <c r="CC10" s="497"/>
      <c r="CD10" s="497"/>
      <c r="CE10" s="497"/>
      <c r="CF10" s="497"/>
      <c r="CG10" s="497"/>
      <c r="CH10" s="497"/>
      <c r="CI10" s="497"/>
      <c r="CJ10" s="139"/>
      <c r="CK10" s="76"/>
      <c r="CL10" s="76"/>
      <c r="CM10" s="76"/>
      <c r="CN10" s="76"/>
      <c r="CO10" s="398"/>
      <c r="CP10" s="525" t="s">
        <v>240</v>
      </c>
      <c r="CQ10" s="525"/>
      <c r="CS10" s="50"/>
      <c r="CT10" s="49"/>
      <c r="CU10" s="48" t="s">
        <v>246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96" t="s">
        <v>449</v>
      </c>
      <c r="DH10" s="497"/>
      <c r="DI10" s="497"/>
      <c r="DJ10" s="497"/>
      <c r="DK10" s="497"/>
      <c r="DL10" s="497"/>
      <c r="DM10" s="497"/>
      <c r="DN10" s="497"/>
      <c r="DO10" s="497"/>
      <c r="DP10" s="497"/>
      <c r="DQ10" s="139"/>
      <c r="DR10" s="139"/>
      <c r="DS10" s="139"/>
      <c r="DT10" s="76"/>
      <c r="DU10" s="76"/>
      <c r="DV10" s="490" t="s">
        <v>240</v>
      </c>
      <c r="DW10" s="490"/>
      <c r="DX10" s="490"/>
      <c r="DZ10" s="496" t="s">
        <v>449</v>
      </c>
      <c r="EA10" s="497"/>
      <c r="EB10" s="497"/>
      <c r="EC10" s="497"/>
      <c r="ED10" s="497"/>
      <c r="EE10" s="497"/>
      <c r="EF10" s="497"/>
      <c r="EG10" s="497"/>
      <c r="EH10" s="497"/>
      <c r="EI10" s="497"/>
      <c r="EJ10" s="139"/>
      <c r="EK10" s="76"/>
      <c r="EL10" s="76"/>
      <c r="EM10" s="76"/>
      <c r="EN10" s="76"/>
      <c r="EO10" s="490" t="s">
        <v>240</v>
      </c>
      <c r="EP10" s="490"/>
      <c r="EQ10" s="490"/>
      <c r="ES10" s="496" t="s">
        <v>449</v>
      </c>
      <c r="ET10" s="497"/>
      <c r="EU10" s="497"/>
      <c r="EV10" s="497"/>
      <c r="EW10" s="497"/>
      <c r="EX10" s="497"/>
      <c r="EY10" s="497"/>
      <c r="EZ10" s="497"/>
      <c r="FA10" s="497"/>
      <c r="FB10" s="497"/>
      <c r="FC10" s="139"/>
      <c r="FD10" s="76"/>
      <c r="FE10" s="76"/>
      <c r="FF10" s="76"/>
      <c r="FG10" s="76"/>
      <c r="FH10" s="490" t="s">
        <v>240</v>
      </c>
      <c r="FI10" s="490"/>
      <c r="FJ10" s="490"/>
      <c r="FK10" s="496" t="s">
        <v>449</v>
      </c>
      <c r="FL10" s="497"/>
      <c r="FM10" s="497"/>
      <c r="FN10" s="497"/>
      <c r="FO10" s="497"/>
      <c r="FP10" s="497"/>
      <c r="FQ10" s="497"/>
      <c r="FR10" s="497"/>
      <c r="FS10" s="497"/>
      <c r="FT10" s="497"/>
      <c r="FU10" s="139"/>
      <c r="FV10" s="76"/>
      <c r="FW10" s="76"/>
      <c r="FX10" s="76"/>
      <c r="FY10" s="76"/>
      <c r="FZ10" s="490" t="s">
        <v>240</v>
      </c>
      <c r="GA10" s="490"/>
      <c r="GB10" s="490"/>
    </row>
    <row r="11" spans="1:184" s="40" customFormat="1" ht="17.25" customHeight="1">
      <c r="A11" s="491" t="s">
        <v>438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"/>
      <c r="L11" s="140" t="s">
        <v>317</v>
      </c>
      <c r="M11" s="140"/>
      <c r="N11" s="140"/>
      <c r="O11" s="138"/>
      <c r="P11" s="399"/>
      <c r="Q11" s="532" t="s">
        <v>325</v>
      </c>
      <c r="R11" s="533"/>
      <c r="T11" s="491" t="s">
        <v>438</v>
      </c>
      <c r="U11" s="491"/>
      <c r="V11" s="491"/>
      <c r="W11" s="491"/>
      <c r="X11" s="491"/>
      <c r="Y11" s="491"/>
      <c r="Z11" s="491"/>
      <c r="AA11" s="491"/>
      <c r="AB11" s="491"/>
      <c r="AC11" s="491"/>
      <c r="AD11" s="49"/>
      <c r="AE11" s="140" t="s">
        <v>317</v>
      </c>
      <c r="AF11" s="49"/>
      <c r="AG11" s="140"/>
      <c r="AH11" s="138"/>
      <c r="AI11" s="403"/>
      <c r="AJ11" s="514" t="s">
        <v>325</v>
      </c>
      <c r="AK11" s="515"/>
      <c r="AN11" s="491" t="s">
        <v>438</v>
      </c>
      <c r="AO11" s="491"/>
      <c r="AP11" s="491"/>
      <c r="AQ11" s="491"/>
      <c r="AR11" s="491"/>
      <c r="AS11" s="491"/>
      <c r="AT11" s="491"/>
      <c r="AU11" s="491"/>
      <c r="AV11" s="491"/>
      <c r="AW11" s="491"/>
      <c r="AX11" s="49"/>
      <c r="AY11" s="140" t="s">
        <v>317</v>
      </c>
      <c r="AZ11" s="140"/>
      <c r="BA11" s="140"/>
      <c r="BB11" s="138"/>
      <c r="BC11" s="403"/>
      <c r="BD11" s="514" t="s">
        <v>325</v>
      </c>
      <c r="BE11" s="515"/>
      <c r="BG11" s="491" t="s">
        <v>438</v>
      </c>
      <c r="BH11" s="491"/>
      <c r="BI11" s="491"/>
      <c r="BJ11" s="491"/>
      <c r="BK11" s="491"/>
      <c r="BL11" s="491"/>
      <c r="BM11" s="491"/>
      <c r="BN11" s="491"/>
      <c r="BO11" s="491"/>
      <c r="BP11" s="491"/>
      <c r="BQ11" s="49"/>
      <c r="BR11" s="49"/>
      <c r="BS11" s="140" t="s">
        <v>317</v>
      </c>
      <c r="BT11" s="140"/>
      <c r="BU11" s="138"/>
      <c r="BV11" s="403"/>
      <c r="BW11" s="514" t="s">
        <v>434</v>
      </c>
      <c r="BX11" s="515"/>
      <c r="BZ11" s="491" t="s">
        <v>438</v>
      </c>
      <c r="CA11" s="491"/>
      <c r="CB11" s="491"/>
      <c r="CC11" s="491"/>
      <c r="CD11" s="491"/>
      <c r="CE11" s="491"/>
      <c r="CF11" s="491"/>
      <c r="CG11" s="491"/>
      <c r="CH11" s="491"/>
      <c r="CI11" s="491"/>
      <c r="CJ11" s="49"/>
      <c r="CK11" s="140" t="s">
        <v>317</v>
      </c>
      <c r="CL11" s="140"/>
      <c r="CM11" s="140"/>
      <c r="CN11" s="138"/>
      <c r="CO11" s="399"/>
      <c r="CP11" s="529" t="s">
        <v>434</v>
      </c>
      <c r="CQ11" s="501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91" t="s">
        <v>438</v>
      </c>
      <c r="DH11" s="491"/>
      <c r="DI11" s="491"/>
      <c r="DJ11" s="491"/>
      <c r="DK11" s="491"/>
      <c r="DL11" s="491"/>
      <c r="DM11" s="491"/>
      <c r="DN11" s="491"/>
      <c r="DO11" s="491"/>
      <c r="DP11" s="491"/>
      <c r="DQ11" s="49"/>
      <c r="DR11" s="49"/>
      <c r="DS11" s="140" t="s">
        <v>317</v>
      </c>
      <c r="DT11" s="140"/>
      <c r="DU11" s="138"/>
      <c r="DV11" s="403"/>
      <c r="DW11" s="514" t="s">
        <v>434</v>
      </c>
      <c r="DX11" s="515"/>
      <c r="DZ11" s="491" t="s">
        <v>438</v>
      </c>
      <c r="EA11" s="491"/>
      <c r="EB11" s="491"/>
      <c r="EC11" s="491"/>
      <c r="ED11" s="491"/>
      <c r="EE11" s="491"/>
      <c r="EF11" s="491"/>
      <c r="EG11" s="491"/>
      <c r="EH11" s="491"/>
      <c r="EI11" s="491"/>
      <c r="EJ11" s="49"/>
      <c r="EK11" s="140" t="s">
        <v>317</v>
      </c>
      <c r="EL11" s="140"/>
      <c r="EM11" s="140"/>
      <c r="EN11" s="138"/>
      <c r="EO11" s="403"/>
      <c r="EP11" s="514" t="s">
        <v>434</v>
      </c>
      <c r="EQ11" s="515"/>
      <c r="ES11" s="491" t="s">
        <v>438</v>
      </c>
      <c r="ET11" s="491"/>
      <c r="EU11" s="491"/>
      <c r="EV11" s="491"/>
      <c r="EW11" s="491"/>
      <c r="EX11" s="491"/>
      <c r="EY11" s="491"/>
      <c r="EZ11" s="491"/>
      <c r="FA11" s="491"/>
      <c r="FB11" s="491"/>
      <c r="FC11" s="49"/>
      <c r="FD11" s="140" t="s">
        <v>317</v>
      </c>
      <c r="FE11" s="140"/>
      <c r="FF11" s="140"/>
      <c r="FG11" s="138"/>
      <c r="FH11" s="403"/>
      <c r="FI11" s="500" t="s">
        <v>434</v>
      </c>
      <c r="FJ11" s="501"/>
      <c r="FK11" s="491" t="s">
        <v>438</v>
      </c>
      <c r="FL11" s="491"/>
      <c r="FM11" s="491"/>
      <c r="FN11" s="491"/>
      <c r="FO11" s="491"/>
      <c r="FP11" s="491"/>
      <c r="FQ11" s="491"/>
      <c r="FR11" s="491"/>
      <c r="FS11" s="491"/>
      <c r="FT11" s="491"/>
      <c r="FU11" s="49"/>
      <c r="FV11" s="140" t="s">
        <v>317</v>
      </c>
      <c r="FW11" s="140"/>
      <c r="FX11" s="140"/>
      <c r="FY11" s="138"/>
      <c r="FZ11" s="399"/>
      <c r="GA11" s="534" t="s">
        <v>434</v>
      </c>
      <c r="GB11" s="515"/>
    </row>
    <row r="12" spans="1:184" s="40" customFormat="1" ht="15.75" customHeight="1">
      <c r="A12" s="452" t="s">
        <v>439</v>
      </c>
      <c r="B12" s="452"/>
      <c r="C12" s="452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281"/>
      <c r="Q12" s="480">
        <v>3510136600</v>
      </c>
      <c r="R12" s="482"/>
      <c r="S12" s="49"/>
      <c r="T12" s="452" t="s">
        <v>439</v>
      </c>
      <c r="U12" s="452"/>
      <c r="V12" s="452"/>
      <c r="W12" s="249"/>
      <c r="X12" s="248"/>
      <c r="Y12" s="248"/>
      <c r="Z12" s="248"/>
      <c r="AA12" s="248"/>
      <c r="AB12" s="248"/>
      <c r="AC12" s="248"/>
      <c r="AD12" s="49"/>
      <c r="AE12" s="140" t="s">
        <v>241</v>
      </c>
      <c r="AF12" s="49"/>
      <c r="AG12" s="140"/>
      <c r="AH12" s="138"/>
      <c r="AI12" s="400"/>
      <c r="AJ12" s="527">
        <v>3510136600</v>
      </c>
      <c r="AK12" s="528"/>
      <c r="AL12" s="49"/>
      <c r="AM12" s="49"/>
      <c r="AN12" s="452" t="s">
        <v>439</v>
      </c>
      <c r="AO12" s="452"/>
      <c r="AP12" s="452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00"/>
      <c r="BD12" s="527">
        <v>3510136600</v>
      </c>
      <c r="BE12" s="528"/>
      <c r="BF12" s="49"/>
      <c r="BG12" s="452" t="s">
        <v>439</v>
      </c>
      <c r="BH12" s="452"/>
      <c r="BI12" s="452"/>
      <c r="BJ12" s="249"/>
      <c r="BK12" s="248"/>
      <c r="BL12" s="248"/>
      <c r="BM12" s="248"/>
      <c r="BN12" s="248"/>
      <c r="BO12" s="248"/>
      <c r="BP12" s="248"/>
      <c r="BQ12" s="49"/>
      <c r="BR12" s="49"/>
      <c r="BS12" s="140" t="s">
        <v>241</v>
      </c>
      <c r="BT12" s="140"/>
      <c r="BU12" s="138"/>
      <c r="BV12" s="400"/>
      <c r="BW12" s="527">
        <v>3510136600</v>
      </c>
      <c r="BX12" s="528"/>
      <c r="BY12" s="49"/>
      <c r="BZ12" s="452" t="s">
        <v>439</v>
      </c>
      <c r="CA12" s="452"/>
      <c r="CB12" s="452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281"/>
      <c r="CP12" s="480">
        <v>3510136600</v>
      </c>
      <c r="CQ12" s="482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452" t="s">
        <v>439</v>
      </c>
      <c r="DH12" s="452"/>
      <c r="DI12" s="452"/>
      <c r="DJ12" s="249"/>
      <c r="DK12" s="248"/>
      <c r="DL12" s="248"/>
      <c r="DM12" s="248"/>
      <c r="DN12" s="248"/>
      <c r="DO12" s="248"/>
      <c r="DP12" s="248"/>
      <c r="DQ12" s="49"/>
      <c r="DR12" s="49"/>
      <c r="DS12" s="140" t="s">
        <v>241</v>
      </c>
      <c r="DT12" s="140"/>
      <c r="DU12" s="138"/>
      <c r="DV12" s="400"/>
      <c r="DW12" s="527">
        <v>3510136600</v>
      </c>
      <c r="DX12" s="528"/>
      <c r="DY12" s="49"/>
      <c r="DZ12" s="452" t="s">
        <v>439</v>
      </c>
      <c r="EA12" s="452"/>
      <c r="EB12" s="452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00"/>
      <c r="EP12" s="527">
        <v>3510136600</v>
      </c>
      <c r="EQ12" s="528"/>
      <c r="ES12" s="452" t="s">
        <v>439</v>
      </c>
      <c r="ET12" s="452"/>
      <c r="EU12" s="452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00"/>
      <c r="FI12" s="481">
        <v>3510136600</v>
      </c>
      <c r="FJ12" s="482"/>
      <c r="FK12" s="452" t="s">
        <v>439</v>
      </c>
      <c r="FL12" s="452"/>
      <c r="FM12" s="452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281"/>
      <c r="GA12" s="480">
        <v>3510136600</v>
      </c>
      <c r="GB12" s="482"/>
    </row>
    <row r="13" spans="1:184" s="40" customFormat="1" ht="11.25" customHeight="1" hidden="1">
      <c r="A13" s="247" t="s">
        <v>289</v>
      </c>
      <c r="B13" s="250" t="s">
        <v>290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291</v>
      </c>
      <c r="M13" s="140"/>
      <c r="N13" s="140"/>
      <c r="O13" s="49"/>
      <c r="P13" s="281"/>
      <c r="Q13" s="400"/>
      <c r="R13" s="401"/>
      <c r="S13" s="49"/>
      <c r="T13" s="247" t="s">
        <v>289</v>
      </c>
      <c r="U13" s="250" t="s">
        <v>290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140" t="s">
        <v>291</v>
      </c>
      <c r="AF13" s="49"/>
      <c r="AG13" s="140"/>
      <c r="AH13" s="49"/>
      <c r="AI13" s="480"/>
      <c r="AJ13" s="481"/>
      <c r="AK13" s="482"/>
      <c r="AL13" s="49"/>
      <c r="AM13" s="49"/>
      <c r="AN13" s="247" t="s">
        <v>289</v>
      </c>
      <c r="AO13" s="250" t="s">
        <v>290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291</v>
      </c>
      <c r="AZ13" s="140"/>
      <c r="BA13" s="140"/>
      <c r="BB13" s="49"/>
      <c r="BC13" s="480"/>
      <c r="BD13" s="481"/>
      <c r="BE13" s="482"/>
      <c r="BF13" s="49"/>
      <c r="BG13" s="247" t="s">
        <v>289</v>
      </c>
      <c r="BH13" s="250" t="s">
        <v>290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140" t="s">
        <v>291</v>
      </c>
      <c r="BT13" s="140"/>
      <c r="BU13" s="49"/>
      <c r="BV13" s="480"/>
      <c r="BW13" s="481"/>
      <c r="BX13" s="482"/>
      <c r="BY13" s="49"/>
      <c r="BZ13" s="247" t="s">
        <v>289</v>
      </c>
      <c r="CA13" s="250" t="s">
        <v>290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291</v>
      </c>
      <c r="CL13" s="140"/>
      <c r="CM13" s="140"/>
      <c r="CN13" s="49"/>
      <c r="CO13" s="281"/>
      <c r="CP13" s="400"/>
      <c r="CQ13" s="401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289</v>
      </c>
      <c r="DH13" s="250" t="s">
        <v>290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140" t="s">
        <v>291</v>
      </c>
      <c r="DT13" s="140"/>
      <c r="DU13" s="49"/>
      <c r="DV13" s="480"/>
      <c r="DW13" s="481"/>
      <c r="DX13" s="482"/>
      <c r="DY13" s="49"/>
      <c r="DZ13" s="247" t="s">
        <v>289</v>
      </c>
      <c r="EA13" s="250" t="s">
        <v>290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291</v>
      </c>
      <c r="EL13" s="140"/>
      <c r="EM13" s="140"/>
      <c r="EN13" s="49"/>
      <c r="EO13" s="480"/>
      <c r="EP13" s="481"/>
      <c r="EQ13" s="482"/>
      <c r="ES13" s="247" t="s">
        <v>289</v>
      </c>
      <c r="ET13" s="250" t="s">
        <v>290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291</v>
      </c>
      <c r="FE13" s="140"/>
      <c r="FF13" s="140"/>
      <c r="FG13" s="49"/>
      <c r="FH13" s="480"/>
      <c r="FI13" s="481"/>
      <c r="FJ13" s="482"/>
      <c r="FK13" s="247" t="s">
        <v>289</v>
      </c>
      <c r="FL13" s="250" t="s">
        <v>290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291</v>
      </c>
      <c r="FW13" s="140"/>
      <c r="FX13" s="140"/>
      <c r="FY13" s="49"/>
      <c r="FZ13" s="281"/>
      <c r="GA13" s="400"/>
      <c r="GB13" s="401"/>
    </row>
    <row r="14" spans="1:184" s="40" customFormat="1" ht="13.5" customHeight="1" thickBot="1">
      <c r="A14" s="402" t="s">
        <v>308</v>
      </c>
      <c r="B14" s="402"/>
      <c r="C14" s="499" t="s">
        <v>309</v>
      </c>
      <c r="D14" s="499"/>
      <c r="E14" s="499"/>
      <c r="F14" s="499"/>
      <c r="G14" s="499"/>
      <c r="H14" s="499"/>
      <c r="I14" s="499"/>
      <c r="J14" s="499"/>
      <c r="K14" s="49"/>
      <c r="L14" s="122" t="s">
        <v>310</v>
      </c>
      <c r="M14" s="122"/>
      <c r="N14" s="122"/>
      <c r="O14" s="49"/>
      <c r="P14" s="281"/>
      <c r="Q14" s="526">
        <v>420</v>
      </c>
      <c r="R14" s="503"/>
      <c r="S14" s="49"/>
      <c r="T14" s="498" t="s">
        <v>308</v>
      </c>
      <c r="U14" s="498"/>
      <c r="V14" s="499" t="s">
        <v>309</v>
      </c>
      <c r="W14" s="499"/>
      <c r="X14" s="499"/>
      <c r="Y14" s="499"/>
      <c r="Z14" s="499"/>
      <c r="AA14" s="499"/>
      <c r="AB14" s="499"/>
      <c r="AC14" s="499"/>
      <c r="AD14" s="49"/>
      <c r="AE14" s="122" t="s">
        <v>310</v>
      </c>
      <c r="AF14" s="49"/>
      <c r="AG14" s="122"/>
      <c r="AH14" s="49"/>
      <c r="AI14" s="404"/>
      <c r="AJ14" s="511">
        <v>420</v>
      </c>
      <c r="AK14" s="512"/>
      <c r="AL14" s="49"/>
      <c r="AM14" s="49"/>
      <c r="AN14" s="498" t="s">
        <v>308</v>
      </c>
      <c r="AO14" s="498"/>
      <c r="AP14" s="499" t="s">
        <v>309</v>
      </c>
      <c r="AQ14" s="499"/>
      <c r="AR14" s="499"/>
      <c r="AS14" s="499"/>
      <c r="AT14" s="499"/>
      <c r="AU14" s="499"/>
      <c r="AV14" s="499"/>
      <c r="AW14" s="499"/>
      <c r="AX14" s="49"/>
      <c r="AY14" s="122" t="s">
        <v>310</v>
      </c>
      <c r="AZ14" s="122"/>
      <c r="BA14" s="122"/>
      <c r="BB14" s="49"/>
      <c r="BC14" s="404"/>
      <c r="BD14" s="511">
        <v>420</v>
      </c>
      <c r="BE14" s="512"/>
      <c r="BF14" s="49"/>
      <c r="BG14" s="498" t="s">
        <v>308</v>
      </c>
      <c r="BH14" s="498"/>
      <c r="BI14" s="499" t="s">
        <v>309</v>
      </c>
      <c r="BJ14" s="499"/>
      <c r="BK14" s="499"/>
      <c r="BL14" s="499"/>
      <c r="BM14" s="499"/>
      <c r="BN14" s="499"/>
      <c r="BO14" s="499"/>
      <c r="BP14" s="499"/>
      <c r="BQ14" s="49"/>
      <c r="BR14" s="49"/>
      <c r="BS14" s="122" t="s">
        <v>310</v>
      </c>
      <c r="BT14" s="122"/>
      <c r="BU14" s="49"/>
      <c r="BV14" s="404"/>
      <c r="BW14" s="511">
        <v>420</v>
      </c>
      <c r="BX14" s="512"/>
      <c r="BY14" s="49"/>
      <c r="BZ14" s="498" t="s">
        <v>308</v>
      </c>
      <c r="CA14" s="498"/>
      <c r="CB14" s="499" t="s">
        <v>309</v>
      </c>
      <c r="CC14" s="499"/>
      <c r="CD14" s="499"/>
      <c r="CE14" s="499"/>
      <c r="CF14" s="499"/>
      <c r="CG14" s="499"/>
      <c r="CH14" s="499"/>
      <c r="CI14" s="499"/>
      <c r="CJ14" s="49"/>
      <c r="CK14" s="122" t="s">
        <v>310</v>
      </c>
      <c r="CL14" s="122"/>
      <c r="CM14" s="122"/>
      <c r="CN14" s="49"/>
      <c r="CO14" s="281"/>
      <c r="CP14" s="526">
        <v>420</v>
      </c>
      <c r="CQ14" s="503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98" t="s">
        <v>308</v>
      </c>
      <c r="DH14" s="498"/>
      <c r="DI14" s="499" t="s">
        <v>309</v>
      </c>
      <c r="DJ14" s="499"/>
      <c r="DK14" s="499"/>
      <c r="DL14" s="499"/>
      <c r="DM14" s="499"/>
      <c r="DN14" s="499"/>
      <c r="DO14" s="499"/>
      <c r="DP14" s="499"/>
      <c r="DQ14" s="49"/>
      <c r="DR14" s="49"/>
      <c r="DS14" s="122" t="s">
        <v>310</v>
      </c>
      <c r="DT14" s="122"/>
      <c r="DU14" s="49"/>
      <c r="DV14" s="404"/>
      <c r="DW14" s="511">
        <v>420</v>
      </c>
      <c r="DX14" s="512"/>
      <c r="DY14" s="49"/>
      <c r="DZ14" s="498" t="s">
        <v>308</v>
      </c>
      <c r="EA14" s="498"/>
      <c r="EB14" s="499" t="s">
        <v>309</v>
      </c>
      <c r="EC14" s="499"/>
      <c r="ED14" s="499"/>
      <c r="EE14" s="499"/>
      <c r="EF14" s="499"/>
      <c r="EG14" s="499"/>
      <c r="EH14" s="499"/>
      <c r="EI14" s="499"/>
      <c r="EJ14" s="49"/>
      <c r="EK14" s="122" t="s">
        <v>310</v>
      </c>
      <c r="EL14" s="122"/>
      <c r="EM14" s="122"/>
      <c r="EN14" s="49"/>
      <c r="EO14" s="404"/>
      <c r="EP14" s="511">
        <v>420</v>
      </c>
      <c r="EQ14" s="512"/>
      <c r="ES14" s="498" t="s">
        <v>308</v>
      </c>
      <c r="ET14" s="498"/>
      <c r="EU14" s="499" t="s">
        <v>309</v>
      </c>
      <c r="EV14" s="499"/>
      <c r="EW14" s="499"/>
      <c r="EX14" s="499"/>
      <c r="EY14" s="499"/>
      <c r="EZ14" s="499"/>
      <c r="FA14" s="499"/>
      <c r="FB14" s="499"/>
      <c r="FC14" s="49"/>
      <c r="FD14" s="122" t="s">
        <v>310</v>
      </c>
      <c r="FE14" s="122"/>
      <c r="FF14" s="122"/>
      <c r="FG14" s="49"/>
      <c r="FH14" s="404"/>
      <c r="FI14" s="502">
        <v>420</v>
      </c>
      <c r="FJ14" s="503"/>
      <c r="FK14" s="498" t="s">
        <v>308</v>
      </c>
      <c r="FL14" s="498"/>
      <c r="FM14" s="499" t="s">
        <v>309</v>
      </c>
      <c r="FN14" s="499"/>
      <c r="FO14" s="499"/>
      <c r="FP14" s="499"/>
      <c r="FQ14" s="499"/>
      <c r="FR14" s="499"/>
      <c r="FS14" s="499"/>
      <c r="FT14" s="499"/>
      <c r="FU14" s="49"/>
      <c r="FV14" s="122" t="s">
        <v>310</v>
      </c>
      <c r="FW14" s="122"/>
      <c r="FX14" s="122"/>
      <c r="FY14" s="49"/>
      <c r="FZ14" s="281"/>
      <c r="GA14" s="535">
        <v>420</v>
      </c>
      <c r="GB14" s="512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89"/>
      <c r="Q15" s="489"/>
      <c r="R15" s="489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89"/>
      <c r="AJ15" s="489"/>
      <c r="AK15" s="489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89"/>
      <c r="BD15" s="489"/>
      <c r="BE15" s="489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89"/>
      <c r="BW15" s="489"/>
      <c r="BX15" s="489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89"/>
      <c r="CP15" s="489"/>
      <c r="CQ15" s="489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89"/>
      <c r="DW15" s="489"/>
      <c r="DX15" s="489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89"/>
      <c r="EP15" s="489"/>
      <c r="EQ15" s="489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89"/>
      <c r="FI15" s="489"/>
      <c r="FJ15" s="489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89"/>
      <c r="GA15" s="489"/>
      <c r="GB15" s="489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440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440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440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440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440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440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440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440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440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55" t="s">
        <v>411</v>
      </c>
      <c r="B18" s="455"/>
      <c r="C18" s="455"/>
      <c r="D18" s="256"/>
      <c r="E18" s="251"/>
      <c r="F18" s="251"/>
      <c r="G18" s="257" t="s">
        <v>326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55" t="s">
        <v>411</v>
      </c>
      <c r="U18" s="455"/>
      <c r="V18" s="455"/>
      <c r="W18" s="453" t="s">
        <v>442</v>
      </c>
      <c r="X18" s="453"/>
      <c r="Y18" s="453"/>
      <c r="Z18" s="453"/>
      <c r="AA18" s="453"/>
      <c r="AB18" s="453"/>
      <c r="AC18" s="453"/>
      <c r="AD18" s="49"/>
      <c r="AE18" s="49"/>
      <c r="AF18" s="49"/>
      <c r="AG18" s="49"/>
      <c r="AH18" s="49"/>
      <c r="AI18" s="49"/>
      <c r="AJ18" s="49"/>
      <c r="AK18" s="58"/>
      <c r="AN18" s="455" t="s">
        <v>411</v>
      </c>
      <c r="AO18" s="455"/>
      <c r="AP18" s="455"/>
      <c r="AQ18" s="454" t="s">
        <v>443</v>
      </c>
      <c r="AR18" s="454"/>
      <c r="AS18" s="454"/>
      <c r="AT18" s="454"/>
      <c r="AU18" s="454"/>
      <c r="AV18" s="454"/>
      <c r="AW18" s="454"/>
      <c r="AX18" s="49"/>
      <c r="AY18" s="49"/>
      <c r="AZ18" s="49"/>
      <c r="BA18" s="49"/>
      <c r="BB18" s="49"/>
      <c r="BC18" s="49"/>
      <c r="BD18" s="49"/>
      <c r="BE18" s="58"/>
      <c r="BG18" s="455" t="s">
        <v>411</v>
      </c>
      <c r="BH18" s="455"/>
      <c r="BI18" s="455"/>
      <c r="BJ18" s="454" t="s">
        <v>432</v>
      </c>
      <c r="BK18" s="454"/>
      <c r="BL18" s="454"/>
      <c r="BM18" s="454"/>
      <c r="BN18" s="454"/>
      <c r="BO18" s="454"/>
      <c r="BP18" s="454"/>
      <c r="BQ18" s="49"/>
      <c r="BR18" s="49"/>
      <c r="BS18" s="49"/>
      <c r="BT18" s="49"/>
      <c r="BU18" s="49"/>
      <c r="BV18" s="49"/>
      <c r="BW18" s="49"/>
      <c r="BX18" s="58"/>
      <c r="BZ18" s="455" t="s">
        <v>411</v>
      </c>
      <c r="CA18" s="455"/>
      <c r="CB18" s="455"/>
      <c r="CC18" s="454" t="s">
        <v>444</v>
      </c>
      <c r="CD18" s="454"/>
      <c r="CE18" s="454"/>
      <c r="CF18" s="454"/>
      <c r="CG18" s="454"/>
      <c r="CH18" s="454"/>
      <c r="CI18" s="454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55" t="s">
        <v>411</v>
      </c>
      <c r="DH18" s="455"/>
      <c r="DI18" s="455"/>
      <c r="DJ18" s="454" t="s">
        <v>445</v>
      </c>
      <c r="DK18" s="454"/>
      <c r="DL18" s="454"/>
      <c r="DM18" s="454"/>
      <c r="DN18" s="454"/>
      <c r="DO18" s="454"/>
      <c r="DP18" s="454"/>
      <c r="DQ18" s="49"/>
      <c r="DR18" s="49"/>
      <c r="DS18" s="49"/>
      <c r="DT18" s="49"/>
      <c r="DU18" s="49"/>
      <c r="DV18" s="49"/>
      <c r="DW18" s="49"/>
      <c r="DX18" s="58"/>
      <c r="DZ18" s="455" t="s">
        <v>411</v>
      </c>
      <c r="EA18" s="455"/>
      <c r="EB18" s="455"/>
      <c r="EC18" s="454" t="s">
        <v>446</v>
      </c>
      <c r="ED18" s="454"/>
      <c r="EE18" s="454"/>
      <c r="EF18" s="454"/>
      <c r="EG18" s="454"/>
      <c r="EH18" s="454"/>
      <c r="EI18" s="454"/>
      <c r="EJ18" s="49"/>
      <c r="EK18" s="49"/>
      <c r="EL18" s="49"/>
      <c r="EM18" s="49"/>
      <c r="EN18" s="49"/>
      <c r="EO18" s="49"/>
      <c r="EP18" s="49"/>
      <c r="EQ18" s="58"/>
      <c r="ES18" s="455" t="s">
        <v>411</v>
      </c>
      <c r="ET18" s="455"/>
      <c r="EU18" s="455"/>
      <c r="EV18" s="531" t="s">
        <v>447</v>
      </c>
      <c r="EW18" s="531"/>
      <c r="EX18" s="531"/>
      <c r="EY18" s="531"/>
      <c r="EZ18" s="531"/>
      <c r="FA18" s="531"/>
      <c r="FB18" s="531"/>
      <c r="FC18" s="49"/>
      <c r="FD18" s="49"/>
      <c r="FE18" s="49"/>
      <c r="FF18" s="49"/>
      <c r="FG18" s="49"/>
      <c r="FH18" s="49"/>
      <c r="FI18" s="49"/>
      <c r="FJ18" s="58"/>
      <c r="FK18" s="455" t="s">
        <v>411</v>
      </c>
      <c r="FL18" s="455"/>
      <c r="FM18" s="455"/>
      <c r="FN18" s="453" t="s">
        <v>448</v>
      </c>
      <c r="FO18" s="453"/>
      <c r="FP18" s="453"/>
      <c r="FQ18" s="453"/>
      <c r="FR18" s="453"/>
      <c r="FS18" s="453"/>
      <c r="FT18" s="453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441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441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441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441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441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441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441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441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441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292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292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292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292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292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292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292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292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292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405" t="s">
        <v>0</v>
      </c>
      <c r="B21" s="407" t="s">
        <v>2</v>
      </c>
      <c r="C21" s="407" t="s">
        <v>311</v>
      </c>
      <c r="D21" s="407" t="s">
        <v>429</v>
      </c>
      <c r="E21" s="475" t="s">
        <v>313</v>
      </c>
      <c r="F21" s="478"/>
      <c r="G21" s="407" t="s">
        <v>194</v>
      </c>
      <c r="H21" s="407" t="s">
        <v>248</v>
      </c>
      <c r="I21" s="407" t="s">
        <v>314</v>
      </c>
      <c r="J21" s="407" t="s">
        <v>315</v>
      </c>
      <c r="K21" s="460" t="s">
        <v>331</v>
      </c>
      <c r="L21" s="461"/>
      <c r="M21" s="461"/>
      <c r="N21" s="462"/>
      <c r="O21" s="475" t="s">
        <v>332</v>
      </c>
      <c r="P21" s="478"/>
      <c r="Q21" s="475" t="s">
        <v>316</v>
      </c>
      <c r="R21" s="472"/>
      <c r="S21" s="472" t="s">
        <v>247</v>
      </c>
      <c r="T21" s="405" t="s">
        <v>0</v>
      </c>
      <c r="U21" s="407" t="s">
        <v>2</v>
      </c>
      <c r="V21" s="407" t="s">
        <v>311</v>
      </c>
      <c r="W21" s="407" t="s">
        <v>312</v>
      </c>
      <c r="X21" s="475" t="s">
        <v>313</v>
      </c>
      <c r="Y21" s="478"/>
      <c r="Z21" s="407" t="s">
        <v>194</v>
      </c>
      <c r="AA21" s="407" t="s">
        <v>248</v>
      </c>
      <c r="AB21" s="507" t="s">
        <v>314</v>
      </c>
      <c r="AC21" s="407" t="s">
        <v>315</v>
      </c>
      <c r="AD21" s="460" t="s">
        <v>331</v>
      </c>
      <c r="AE21" s="461"/>
      <c r="AF21" s="461"/>
      <c r="AG21" s="462"/>
      <c r="AH21" s="475" t="s">
        <v>332</v>
      </c>
      <c r="AI21" s="478"/>
      <c r="AJ21" s="475" t="s">
        <v>316</v>
      </c>
      <c r="AK21" s="472"/>
      <c r="AL21" s="472" t="s">
        <v>247</v>
      </c>
      <c r="AM21" s="378"/>
      <c r="AN21" s="405" t="s">
        <v>0</v>
      </c>
      <c r="AO21" s="407" t="s">
        <v>2</v>
      </c>
      <c r="AP21" s="407" t="s">
        <v>311</v>
      </c>
      <c r="AQ21" s="407" t="s">
        <v>312</v>
      </c>
      <c r="AR21" s="475" t="s">
        <v>313</v>
      </c>
      <c r="AS21" s="478"/>
      <c r="AT21" s="407" t="s">
        <v>194</v>
      </c>
      <c r="AU21" s="407" t="s">
        <v>248</v>
      </c>
      <c r="AV21" s="407" t="s">
        <v>314</v>
      </c>
      <c r="AW21" s="407" t="s">
        <v>315</v>
      </c>
      <c r="AX21" s="460" t="s">
        <v>331</v>
      </c>
      <c r="AY21" s="461"/>
      <c r="AZ21" s="461"/>
      <c r="BA21" s="462"/>
      <c r="BB21" s="475" t="s">
        <v>332</v>
      </c>
      <c r="BC21" s="478"/>
      <c r="BD21" s="475" t="s">
        <v>316</v>
      </c>
      <c r="BE21" s="472"/>
      <c r="BF21" s="472" t="s">
        <v>247</v>
      </c>
      <c r="BG21" s="405" t="s">
        <v>0</v>
      </c>
      <c r="BH21" s="407" t="s">
        <v>2</v>
      </c>
      <c r="BI21" s="407" t="s">
        <v>311</v>
      </c>
      <c r="BJ21" s="407" t="s">
        <v>312</v>
      </c>
      <c r="BK21" s="475" t="s">
        <v>313</v>
      </c>
      <c r="BL21" s="478"/>
      <c r="BM21" s="407" t="s">
        <v>194</v>
      </c>
      <c r="BN21" s="407" t="s">
        <v>248</v>
      </c>
      <c r="BO21" s="407" t="s">
        <v>314</v>
      </c>
      <c r="BP21" s="407" t="s">
        <v>315</v>
      </c>
      <c r="BQ21" s="460" t="s">
        <v>331</v>
      </c>
      <c r="BR21" s="461"/>
      <c r="BS21" s="461"/>
      <c r="BT21" s="462"/>
      <c r="BU21" s="475" t="s">
        <v>332</v>
      </c>
      <c r="BV21" s="478"/>
      <c r="BW21" s="475" t="s">
        <v>316</v>
      </c>
      <c r="BX21" s="472"/>
      <c r="BY21" s="472" t="s">
        <v>247</v>
      </c>
      <c r="BZ21" s="405" t="s">
        <v>0</v>
      </c>
      <c r="CA21" s="407" t="s">
        <v>2</v>
      </c>
      <c r="CB21" s="407" t="s">
        <v>311</v>
      </c>
      <c r="CC21" s="407" t="s">
        <v>312</v>
      </c>
      <c r="CD21" s="475" t="s">
        <v>313</v>
      </c>
      <c r="CE21" s="478"/>
      <c r="CF21" s="407" t="s">
        <v>194</v>
      </c>
      <c r="CG21" s="407" t="s">
        <v>435</v>
      </c>
      <c r="CH21" s="407" t="s">
        <v>314</v>
      </c>
      <c r="CI21" s="407" t="s">
        <v>315</v>
      </c>
      <c r="CJ21" s="460" t="s">
        <v>331</v>
      </c>
      <c r="CK21" s="461"/>
      <c r="CL21" s="461"/>
      <c r="CM21" s="462"/>
      <c r="CN21" s="475" t="s">
        <v>332</v>
      </c>
      <c r="CO21" s="478"/>
      <c r="CP21" s="475" t="s">
        <v>316</v>
      </c>
      <c r="CQ21" s="472"/>
      <c r="CR21" s="472" t="s">
        <v>247</v>
      </c>
      <c r="CS21" s="405" t="s">
        <v>0</v>
      </c>
      <c r="CT21" s="407" t="s">
        <v>2</v>
      </c>
      <c r="CU21" s="407" t="s">
        <v>3</v>
      </c>
      <c r="CV21" s="407" t="s">
        <v>4</v>
      </c>
      <c r="CW21" s="407" t="s">
        <v>5</v>
      </c>
      <c r="CX21" s="407" t="s">
        <v>194</v>
      </c>
      <c r="CY21" s="416" t="s">
        <v>79</v>
      </c>
      <c r="CZ21" s="407" t="s">
        <v>80</v>
      </c>
      <c r="DA21" s="504" t="s">
        <v>7</v>
      </c>
      <c r="DB21" s="504"/>
      <c r="DC21" s="516" t="s">
        <v>8</v>
      </c>
      <c r="DD21" s="517"/>
      <c r="DE21" s="409" t="s">
        <v>9</v>
      </c>
      <c r="DG21" s="405" t="s">
        <v>0</v>
      </c>
      <c r="DH21" s="407" t="s">
        <v>2</v>
      </c>
      <c r="DI21" s="407" t="s">
        <v>311</v>
      </c>
      <c r="DJ21" s="407" t="s">
        <v>312</v>
      </c>
      <c r="DK21" s="475" t="s">
        <v>313</v>
      </c>
      <c r="DL21" s="478"/>
      <c r="DM21" s="407" t="s">
        <v>194</v>
      </c>
      <c r="DN21" s="407" t="s">
        <v>248</v>
      </c>
      <c r="DO21" s="407" t="s">
        <v>314</v>
      </c>
      <c r="DP21" s="407" t="s">
        <v>315</v>
      </c>
      <c r="DQ21" s="460" t="s">
        <v>331</v>
      </c>
      <c r="DR21" s="461"/>
      <c r="DS21" s="461"/>
      <c r="DT21" s="462"/>
      <c r="DU21" s="475" t="s">
        <v>332</v>
      </c>
      <c r="DV21" s="478"/>
      <c r="DW21" s="475" t="s">
        <v>316</v>
      </c>
      <c r="DX21" s="472"/>
      <c r="DY21" s="472" t="s">
        <v>249</v>
      </c>
      <c r="DZ21" s="405" t="s">
        <v>0</v>
      </c>
      <c r="EA21" s="407" t="s">
        <v>2</v>
      </c>
      <c r="EB21" s="407" t="s">
        <v>311</v>
      </c>
      <c r="EC21" s="407" t="s">
        <v>312</v>
      </c>
      <c r="ED21" s="475" t="s">
        <v>313</v>
      </c>
      <c r="EE21" s="478"/>
      <c r="EF21" s="407" t="s">
        <v>194</v>
      </c>
      <c r="EG21" s="407" t="s">
        <v>248</v>
      </c>
      <c r="EH21" s="407" t="s">
        <v>314</v>
      </c>
      <c r="EI21" s="407" t="s">
        <v>315</v>
      </c>
      <c r="EJ21" s="460" t="s">
        <v>331</v>
      </c>
      <c r="EK21" s="461"/>
      <c r="EL21" s="461"/>
      <c r="EM21" s="462"/>
      <c r="EN21" s="475" t="s">
        <v>332</v>
      </c>
      <c r="EO21" s="478"/>
      <c r="EP21" s="475" t="s">
        <v>316</v>
      </c>
      <c r="EQ21" s="472"/>
      <c r="ER21" s="472" t="s">
        <v>249</v>
      </c>
      <c r="ES21" s="405" t="s">
        <v>0</v>
      </c>
      <c r="ET21" s="407" t="s">
        <v>2</v>
      </c>
      <c r="EU21" s="407" t="s">
        <v>311</v>
      </c>
      <c r="EV21" s="407" t="s">
        <v>312</v>
      </c>
      <c r="EW21" s="475" t="s">
        <v>313</v>
      </c>
      <c r="EX21" s="478"/>
      <c r="EY21" s="407" t="s">
        <v>194</v>
      </c>
      <c r="EZ21" s="407" t="s">
        <v>248</v>
      </c>
      <c r="FA21" s="407" t="s">
        <v>314</v>
      </c>
      <c r="FB21" s="407" t="s">
        <v>315</v>
      </c>
      <c r="FC21" s="460" t="s">
        <v>331</v>
      </c>
      <c r="FD21" s="461"/>
      <c r="FE21" s="461"/>
      <c r="FF21" s="462"/>
      <c r="FG21" s="475" t="s">
        <v>332</v>
      </c>
      <c r="FH21" s="478"/>
      <c r="FI21" s="475" t="s">
        <v>316</v>
      </c>
      <c r="FJ21" s="472"/>
      <c r="FK21" s="405" t="s">
        <v>0</v>
      </c>
      <c r="FL21" s="407" t="s">
        <v>2</v>
      </c>
      <c r="FM21" s="407" t="s">
        <v>311</v>
      </c>
      <c r="FN21" s="407" t="s">
        <v>312</v>
      </c>
      <c r="FO21" s="475" t="s">
        <v>313</v>
      </c>
      <c r="FP21" s="478"/>
      <c r="FQ21" s="407" t="s">
        <v>194</v>
      </c>
      <c r="FR21" s="407" t="s">
        <v>248</v>
      </c>
      <c r="FS21" s="407" t="s">
        <v>314</v>
      </c>
      <c r="FT21" s="407" t="s">
        <v>315</v>
      </c>
      <c r="FU21" s="460" t="s">
        <v>331</v>
      </c>
      <c r="FV21" s="461"/>
      <c r="FW21" s="461"/>
      <c r="FX21" s="462"/>
      <c r="FY21" s="475" t="s">
        <v>332</v>
      </c>
      <c r="FZ21" s="478"/>
      <c r="GA21" s="475" t="s">
        <v>316</v>
      </c>
      <c r="GB21" s="472"/>
    </row>
    <row r="22" spans="1:184" ht="21" customHeight="1">
      <c r="A22" s="487"/>
      <c r="B22" s="458"/>
      <c r="C22" s="458"/>
      <c r="D22" s="458"/>
      <c r="E22" s="479" t="s">
        <v>86</v>
      </c>
      <c r="F22" s="518" t="s">
        <v>422</v>
      </c>
      <c r="G22" s="458"/>
      <c r="H22" s="458"/>
      <c r="I22" s="458"/>
      <c r="J22" s="458"/>
      <c r="K22" s="463" t="s">
        <v>86</v>
      </c>
      <c r="L22" s="466" t="s">
        <v>423</v>
      </c>
      <c r="M22" s="467"/>
      <c r="N22" s="468"/>
      <c r="O22" s="456" t="s">
        <v>86</v>
      </c>
      <c r="P22" s="476" t="s">
        <v>340</v>
      </c>
      <c r="Q22" s="456" t="s">
        <v>86</v>
      </c>
      <c r="R22" s="457" t="s">
        <v>422</v>
      </c>
      <c r="S22" s="473"/>
      <c r="T22" s="487"/>
      <c r="U22" s="458"/>
      <c r="V22" s="458"/>
      <c r="W22" s="458"/>
      <c r="X22" s="479" t="s">
        <v>86</v>
      </c>
      <c r="Y22" s="479" t="s">
        <v>422</v>
      </c>
      <c r="Z22" s="458"/>
      <c r="AA22" s="458"/>
      <c r="AB22" s="508"/>
      <c r="AC22" s="458"/>
      <c r="AD22" s="463" t="s">
        <v>86</v>
      </c>
      <c r="AE22" s="466" t="s">
        <v>423</v>
      </c>
      <c r="AF22" s="467"/>
      <c r="AG22" s="468"/>
      <c r="AH22" s="456" t="s">
        <v>86</v>
      </c>
      <c r="AI22" s="476" t="s">
        <v>340</v>
      </c>
      <c r="AJ22" s="456" t="s">
        <v>86</v>
      </c>
      <c r="AK22" s="457" t="s">
        <v>422</v>
      </c>
      <c r="AL22" s="473"/>
      <c r="AM22" s="375"/>
      <c r="AN22" s="487"/>
      <c r="AO22" s="458"/>
      <c r="AP22" s="458"/>
      <c r="AQ22" s="458"/>
      <c r="AR22" s="479" t="s">
        <v>86</v>
      </c>
      <c r="AS22" s="479" t="s">
        <v>422</v>
      </c>
      <c r="AT22" s="458"/>
      <c r="AU22" s="458"/>
      <c r="AV22" s="458"/>
      <c r="AW22" s="458"/>
      <c r="AX22" s="463" t="s">
        <v>86</v>
      </c>
      <c r="AY22" s="466" t="s">
        <v>423</v>
      </c>
      <c r="AZ22" s="467"/>
      <c r="BA22" s="468"/>
      <c r="BB22" s="456" t="s">
        <v>86</v>
      </c>
      <c r="BC22" s="476" t="s">
        <v>340</v>
      </c>
      <c r="BD22" s="456" t="s">
        <v>86</v>
      </c>
      <c r="BE22" s="457" t="s">
        <v>422</v>
      </c>
      <c r="BF22" s="473"/>
      <c r="BG22" s="487"/>
      <c r="BH22" s="458"/>
      <c r="BI22" s="458"/>
      <c r="BJ22" s="458"/>
      <c r="BK22" s="479" t="s">
        <v>86</v>
      </c>
      <c r="BL22" s="479" t="s">
        <v>422</v>
      </c>
      <c r="BM22" s="458"/>
      <c r="BN22" s="458"/>
      <c r="BO22" s="458"/>
      <c r="BP22" s="458"/>
      <c r="BQ22" s="463" t="s">
        <v>86</v>
      </c>
      <c r="BR22" s="466" t="s">
        <v>423</v>
      </c>
      <c r="BS22" s="467"/>
      <c r="BT22" s="468"/>
      <c r="BU22" s="456" t="s">
        <v>86</v>
      </c>
      <c r="BV22" s="476" t="s">
        <v>340</v>
      </c>
      <c r="BW22" s="456" t="s">
        <v>86</v>
      </c>
      <c r="BX22" s="457" t="s">
        <v>422</v>
      </c>
      <c r="BY22" s="473"/>
      <c r="BZ22" s="487"/>
      <c r="CA22" s="458"/>
      <c r="CB22" s="458"/>
      <c r="CC22" s="458"/>
      <c r="CD22" s="479" t="s">
        <v>86</v>
      </c>
      <c r="CE22" s="479" t="s">
        <v>422</v>
      </c>
      <c r="CF22" s="458"/>
      <c r="CG22" s="458"/>
      <c r="CH22" s="458"/>
      <c r="CI22" s="458"/>
      <c r="CJ22" s="463" t="s">
        <v>86</v>
      </c>
      <c r="CK22" s="466" t="s">
        <v>423</v>
      </c>
      <c r="CL22" s="467"/>
      <c r="CM22" s="468"/>
      <c r="CN22" s="456" t="s">
        <v>86</v>
      </c>
      <c r="CO22" s="476" t="s">
        <v>340</v>
      </c>
      <c r="CP22" s="456" t="s">
        <v>86</v>
      </c>
      <c r="CQ22" s="457" t="s">
        <v>422</v>
      </c>
      <c r="CR22" s="473"/>
      <c r="CS22" s="487"/>
      <c r="CT22" s="458"/>
      <c r="CU22" s="458"/>
      <c r="CV22" s="458"/>
      <c r="CW22" s="458"/>
      <c r="CX22" s="458"/>
      <c r="CY22" s="458"/>
      <c r="CZ22" s="458"/>
      <c r="DA22" s="374"/>
      <c r="DB22" s="374"/>
      <c r="DC22" s="373"/>
      <c r="DD22" s="375"/>
      <c r="DE22" s="505"/>
      <c r="DG22" s="487"/>
      <c r="DH22" s="458"/>
      <c r="DI22" s="458"/>
      <c r="DJ22" s="458"/>
      <c r="DK22" s="479" t="s">
        <v>86</v>
      </c>
      <c r="DL22" s="479" t="s">
        <v>422</v>
      </c>
      <c r="DM22" s="458"/>
      <c r="DN22" s="458"/>
      <c r="DO22" s="458"/>
      <c r="DP22" s="458"/>
      <c r="DQ22" s="463" t="s">
        <v>86</v>
      </c>
      <c r="DR22" s="466" t="s">
        <v>423</v>
      </c>
      <c r="DS22" s="467"/>
      <c r="DT22" s="468"/>
      <c r="DU22" s="456" t="s">
        <v>86</v>
      </c>
      <c r="DV22" s="476" t="s">
        <v>340</v>
      </c>
      <c r="DW22" s="456" t="s">
        <v>86</v>
      </c>
      <c r="DX22" s="457" t="s">
        <v>422</v>
      </c>
      <c r="DY22" s="473"/>
      <c r="DZ22" s="487"/>
      <c r="EA22" s="458"/>
      <c r="EB22" s="458"/>
      <c r="EC22" s="458"/>
      <c r="ED22" s="479" t="s">
        <v>86</v>
      </c>
      <c r="EE22" s="479" t="s">
        <v>422</v>
      </c>
      <c r="EF22" s="458"/>
      <c r="EG22" s="458"/>
      <c r="EH22" s="458"/>
      <c r="EI22" s="458"/>
      <c r="EJ22" s="463" t="s">
        <v>86</v>
      </c>
      <c r="EK22" s="466" t="s">
        <v>423</v>
      </c>
      <c r="EL22" s="467"/>
      <c r="EM22" s="468"/>
      <c r="EN22" s="456" t="s">
        <v>86</v>
      </c>
      <c r="EO22" s="476" t="s">
        <v>340</v>
      </c>
      <c r="EP22" s="456" t="s">
        <v>86</v>
      </c>
      <c r="EQ22" s="457" t="s">
        <v>422</v>
      </c>
      <c r="ER22" s="473"/>
      <c r="ES22" s="487"/>
      <c r="ET22" s="458"/>
      <c r="EU22" s="458"/>
      <c r="EV22" s="458"/>
      <c r="EW22" s="479" t="s">
        <v>86</v>
      </c>
      <c r="EX22" s="479" t="s">
        <v>422</v>
      </c>
      <c r="EY22" s="458"/>
      <c r="EZ22" s="458"/>
      <c r="FA22" s="458"/>
      <c r="FB22" s="458"/>
      <c r="FC22" s="463" t="s">
        <v>86</v>
      </c>
      <c r="FD22" s="466" t="s">
        <v>423</v>
      </c>
      <c r="FE22" s="467"/>
      <c r="FF22" s="468"/>
      <c r="FG22" s="456" t="s">
        <v>86</v>
      </c>
      <c r="FH22" s="476" t="s">
        <v>340</v>
      </c>
      <c r="FI22" s="456" t="s">
        <v>86</v>
      </c>
      <c r="FJ22" s="457" t="s">
        <v>422</v>
      </c>
      <c r="FK22" s="487"/>
      <c r="FL22" s="458"/>
      <c r="FM22" s="458"/>
      <c r="FN22" s="458"/>
      <c r="FO22" s="479" t="s">
        <v>86</v>
      </c>
      <c r="FP22" s="479" t="s">
        <v>422</v>
      </c>
      <c r="FQ22" s="458"/>
      <c r="FR22" s="458"/>
      <c r="FS22" s="458"/>
      <c r="FT22" s="458"/>
      <c r="FU22" s="463" t="s">
        <v>86</v>
      </c>
      <c r="FV22" s="466" t="s">
        <v>423</v>
      </c>
      <c r="FW22" s="467"/>
      <c r="FX22" s="468"/>
      <c r="FY22" s="456" t="s">
        <v>86</v>
      </c>
      <c r="FZ22" s="476" t="s">
        <v>340</v>
      </c>
      <c r="GA22" s="456" t="s">
        <v>86</v>
      </c>
      <c r="GB22" s="457" t="s">
        <v>422</v>
      </c>
    </row>
    <row r="23" spans="1:184" ht="34.5" customHeight="1">
      <c r="A23" s="487"/>
      <c r="B23" s="458"/>
      <c r="C23" s="458"/>
      <c r="D23" s="458"/>
      <c r="E23" s="479"/>
      <c r="F23" s="519"/>
      <c r="G23" s="458"/>
      <c r="H23" s="458"/>
      <c r="I23" s="458"/>
      <c r="J23" s="458"/>
      <c r="K23" s="464"/>
      <c r="L23" s="469" t="s">
        <v>425</v>
      </c>
      <c r="M23" s="471" t="s">
        <v>424</v>
      </c>
      <c r="N23" s="471"/>
      <c r="O23" s="456"/>
      <c r="P23" s="476"/>
      <c r="Q23" s="456"/>
      <c r="R23" s="458"/>
      <c r="S23" s="473"/>
      <c r="T23" s="487"/>
      <c r="U23" s="458"/>
      <c r="V23" s="458"/>
      <c r="W23" s="458"/>
      <c r="X23" s="479"/>
      <c r="Y23" s="479"/>
      <c r="Z23" s="458"/>
      <c r="AA23" s="458"/>
      <c r="AB23" s="508"/>
      <c r="AC23" s="458"/>
      <c r="AD23" s="464"/>
      <c r="AE23" s="469" t="s">
        <v>425</v>
      </c>
      <c r="AF23" s="471" t="s">
        <v>424</v>
      </c>
      <c r="AG23" s="471"/>
      <c r="AH23" s="456"/>
      <c r="AI23" s="476"/>
      <c r="AJ23" s="456"/>
      <c r="AK23" s="458"/>
      <c r="AL23" s="473"/>
      <c r="AM23" s="375"/>
      <c r="AN23" s="487"/>
      <c r="AO23" s="458"/>
      <c r="AP23" s="458"/>
      <c r="AQ23" s="458"/>
      <c r="AR23" s="479"/>
      <c r="AS23" s="479"/>
      <c r="AT23" s="458"/>
      <c r="AU23" s="458"/>
      <c r="AV23" s="458"/>
      <c r="AW23" s="458"/>
      <c r="AX23" s="464"/>
      <c r="AY23" s="469" t="s">
        <v>425</v>
      </c>
      <c r="AZ23" s="471" t="s">
        <v>424</v>
      </c>
      <c r="BA23" s="471"/>
      <c r="BB23" s="456"/>
      <c r="BC23" s="476"/>
      <c r="BD23" s="456"/>
      <c r="BE23" s="458"/>
      <c r="BF23" s="473"/>
      <c r="BG23" s="487"/>
      <c r="BH23" s="458"/>
      <c r="BI23" s="458"/>
      <c r="BJ23" s="458"/>
      <c r="BK23" s="479"/>
      <c r="BL23" s="479"/>
      <c r="BM23" s="458"/>
      <c r="BN23" s="458"/>
      <c r="BO23" s="458"/>
      <c r="BP23" s="458"/>
      <c r="BQ23" s="464"/>
      <c r="BR23" s="469" t="s">
        <v>425</v>
      </c>
      <c r="BS23" s="471" t="s">
        <v>424</v>
      </c>
      <c r="BT23" s="471"/>
      <c r="BU23" s="456"/>
      <c r="BV23" s="476"/>
      <c r="BW23" s="456"/>
      <c r="BX23" s="458"/>
      <c r="BY23" s="473"/>
      <c r="BZ23" s="487"/>
      <c r="CA23" s="458"/>
      <c r="CB23" s="458"/>
      <c r="CC23" s="458"/>
      <c r="CD23" s="479"/>
      <c r="CE23" s="479"/>
      <c r="CF23" s="458"/>
      <c r="CG23" s="458"/>
      <c r="CH23" s="458"/>
      <c r="CI23" s="458"/>
      <c r="CJ23" s="464"/>
      <c r="CK23" s="469" t="s">
        <v>425</v>
      </c>
      <c r="CL23" s="471" t="s">
        <v>424</v>
      </c>
      <c r="CM23" s="471"/>
      <c r="CN23" s="456"/>
      <c r="CO23" s="476"/>
      <c r="CP23" s="456"/>
      <c r="CQ23" s="458"/>
      <c r="CR23" s="473"/>
      <c r="CS23" s="487"/>
      <c r="CT23" s="458"/>
      <c r="CU23" s="458"/>
      <c r="CV23" s="458"/>
      <c r="CW23" s="458"/>
      <c r="CX23" s="458"/>
      <c r="CY23" s="458"/>
      <c r="CZ23" s="458"/>
      <c r="DA23" s="374"/>
      <c r="DB23" s="374"/>
      <c r="DC23" s="373"/>
      <c r="DD23" s="375"/>
      <c r="DE23" s="505"/>
      <c r="DG23" s="487"/>
      <c r="DH23" s="458"/>
      <c r="DI23" s="458"/>
      <c r="DJ23" s="458"/>
      <c r="DK23" s="479"/>
      <c r="DL23" s="479"/>
      <c r="DM23" s="458"/>
      <c r="DN23" s="458"/>
      <c r="DO23" s="458"/>
      <c r="DP23" s="458"/>
      <c r="DQ23" s="464"/>
      <c r="DR23" s="469" t="s">
        <v>425</v>
      </c>
      <c r="DS23" s="471" t="s">
        <v>424</v>
      </c>
      <c r="DT23" s="471"/>
      <c r="DU23" s="456"/>
      <c r="DV23" s="476"/>
      <c r="DW23" s="456"/>
      <c r="DX23" s="458"/>
      <c r="DY23" s="473"/>
      <c r="DZ23" s="487"/>
      <c r="EA23" s="458"/>
      <c r="EB23" s="458"/>
      <c r="EC23" s="458"/>
      <c r="ED23" s="479"/>
      <c r="EE23" s="479"/>
      <c r="EF23" s="458"/>
      <c r="EG23" s="458"/>
      <c r="EH23" s="458"/>
      <c r="EI23" s="458"/>
      <c r="EJ23" s="464"/>
      <c r="EK23" s="469" t="s">
        <v>425</v>
      </c>
      <c r="EL23" s="471" t="s">
        <v>424</v>
      </c>
      <c r="EM23" s="471"/>
      <c r="EN23" s="456"/>
      <c r="EO23" s="476"/>
      <c r="EP23" s="456"/>
      <c r="EQ23" s="458"/>
      <c r="ER23" s="473"/>
      <c r="ES23" s="487"/>
      <c r="ET23" s="458"/>
      <c r="EU23" s="458"/>
      <c r="EV23" s="458"/>
      <c r="EW23" s="479"/>
      <c r="EX23" s="479"/>
      <c r="EY23" s="458"/>
      <c r="EZ23" s="458"/>
      <c r="FA23" s="458"/>
      <c r="FB23" s="458"/>
      <c r="FC23" s="464"/>
      <c r="FD23" s="469" t="s">
        <v>425</v>
      </c>
      <c r="FE23" s="471" t="s">
        <v>424</v>
      </c>
      <c r="FF23" s="471"/>
      <c r="FG23" s="456"/>
      <c r="FH23" s="476"/>
      <c r="FI23" s="456"/>
      <c r="FJ23" s="458"/>
      <c r="FK23" s="487"/>
      <c r="FL23" s="458"/>
      <c r="FM23" s="458"/>
      <c r="FN23" s="458"/>
      <c r="FO23" s="479"/>
      <c r="FP23" s="479"/>
      <c r="FQ23" s="458"/>
      <c r="FR23" s="458"/>
      <c r="FS23" s="458"/>
      <c r="FT23" s="458"/>
      <c r="FU23" s="464"/>
      <c r="FV23" s="469" t="s">
        <v>425</v>
      </c>
      <c r="FW23" s="471" t="s">
        <v>424</v>
      </c>
      <c r="FX23" s="471"/>
      <c r="FY23" s="456"/>
      <c r="FZ23" s="476"/>
      <c r="GA23" s="456"/>
      <c r="GB23" s="458"/>
    </row>
    <row r="24" spans="1:184" ht="78.75" customHeight="1" thickBot="1">
      <c r="A24" s="520"/>
      <c r="B24" s="521"/>
      <c r="C24" s="521"/>
      <c r="D24" s="522"/>
      <c r="E24" s="523"/>
      <c r="F24" s="519"/>
      <c r="G24" s="522"/>
      <c r="H24" s="522"/>
      <c r="I24" s="485"/>
      <c r="J24" s="522"/>
      <c r="K24" s="464"/>
      <c r="L24" s="484"/>
      <c r="M24" s="396" t="s">
        <v>86</v>
      </c>
      <c r="N24" s="397" t="s">
        <v>426</v>
      </c>
      <c r="O24" s="463"/>
      <c r="P24" s="524"/>
      <c r="Q24" s="463"/>
      <c r="R24" s="458"/>
      <c r="S24" s="474"/>
      <c r="T24" s="488"/>
      <c r="U24" s="483"/>
      <c r="V24" s="483"/>
      <c r="W24" s="477"/>
      <c r="X24" s="479"/>
      <c r="Y24" s="479"/>
      <c r="Z24" s="477"/>
      <c r="AA24" s="477"/>
      <c r="AB24" s="509"/>
      <c r="AC24" s="477"/>
      <c r="AD24" s="465"/>
      <c r="AE24" s="470"/>
      <c r="AF24" s="30" t="s">
        <v>86</v>
      </c>
      <c r="AG24" s="60" t="s">
        <v>426</v>
      </c>
      <c r="AH24" s="456"/>
      <c r="AI24" s="476"/>
      <c r="AJ24" s="456"/>
      <c r="AK24" s="459"/>
      <c r="AL24" s="474"/>
      <c r="AM24" s="379"/>
      <c r="AN24" s="488"/>
      <c r="AO24" s="483"/>
      <c r="AP24" s="483"/>
      <c r="AQ24" s="477"/>
      <c r="AR24" s="479"/>
      <c r="AS24" s="479"/>
      <c r="AT24" s="477"/>
      <c r="AU24" s="477"/>
      <c r="AV24" s="492"/>
      <c r="AW24" s="477"/>
      <c r="AX24" s="465"/>
      <c r="AY24" s="470"/>
      <c r="AZ24" s="30" t="s">
        <v>86</v>
      </c>
      <c r="BA24" s="60" t="s">
        <v>426</v>
      </c>
      <c r="BB24" s="456"/>
      <c r="BC24" s="476"/>
      <c r="BD24" s="456"/>
      <c r="BE24" s="459"/>
      <c r="BF24" s="474"/>
      <c r="BG24" s="488"/>
      <c r="BH24" s="483"/>
      <c r="BI24" s="483"/>
      <c r="BJ24" s="477"/>
      <c r="BK24" s="479"/>
      <c r="BL24" s="479"/>
      <c r="BM24" s="477"/>
      <c r="BN24" s="477"/>
      <c r="BO24" s="492"/>
      <c r="BP24" s="477"/>
      <c r="BQ24" s="465"/>
      <c r="BR24" s="470"/>
      <c r="BS24" s="30" t="s">
        <v>86</v>
      </c>
      <c r="BT24" s="60" t="s">
        <v>426</v>
      </c>
      <c r="BU24" s="456"/>
      <c r="BV24" s="476"/>
      <c r="BW24" s="456"/>
      <c r="BX24" s="459"/>
      <c r="BY24" s="474"/>
      <c r="BZ24" s="488"/>
      <c r="CA24" s="483"/>
      <c r="CB24" s="483"/>
      <c r="CC24" s="477"/>
      <c r="CD24" s="479"/>
      <c r="CE24" s="479"/>
      <c r="CF24" s="477"/>
      <c r="CG24" s="477"/>
      <c r="CH24" s="492"/>
      <c r="CI24" s="477"/>
      <c r="CJ24" s="465"/>
      <c r="CK24" s="470"/>
      <c r="CL24" s="30" t="s">
        <v>86</v>
      </c>
      <c r="CM24" s="60" t="s">
        <v>426</v>
      </c>
      <c r="CN24" s="456"/>
      <c r="CO24" s="476"/>
      <c r="CP24" s="456"/>
      <c r="CQ24" s="459"/>
      <c r="CR24" s="474"/>
      <c r="CS24" s="488"/>
      <c r="CT24" s="483"/>
      <c r="CU24" s="483"/>
      <c r="CV24" s="477"/>
      <c r="CW24" s="477"/>
      <c r="CX24" s="477"/>
      <c r="CY24" s="417"/>
      <c r="CZ24" s="477"/>
      <c r="DA24" s="59" t="s">
        <v>86</v>
      </c>
      <c r="DB24" s="60" t="s">
        <v>87</v>
      </c>
      <c r="DC24" s="59" t="s">
        <v>86</v>
      </c>
      <c r="DD24" s="87" t="s">
        <v>149</v>
      </c>
      <c r="DE24" s="506"/>
      <c r="DG24" s="488"/>
      <c r="DH24" s="483"/>
      <c r="DI24" s="483"/>
      <c r="DJ24" s="477"/>
      <c r="DK24" s="479"/>
      <c r="DL24" s="479"/>
      <c r="DM24" s="477"/>
      <c r="DN24" s="477"/>
      <c r="DO24" s="492"/>
      <c r="DP24" s="477"/>
      <c r="DQ24" s="465"/>
      <c r="DR24" s="470"/>
      <c r="DS24" s="30" t="s">
        <v>86</v>
      </c>
      <c r="DT24" s="60" t="s">
        <v>426</v>
      </c>
      <c r="DU24" s="456"/>
      <c r="DV24" s="476"/>
      <c r="DW24" s="456"/>
      <c r="DX24" s="459"/>
      <c r="DY24" s="474"/>
      <c r="DZ24" s="488"/>
      <c r="EA24" s="483"/>
      <c r="EB24" s="483"/>
      <c r="EC24" s="477"/>
      <c r="ED24" s="479"/>
      <c r="EE24" s="479"/>
      <c r="EF24" s="477"/>
      <c r="EG24" s="477"/>
      <c r="EH24" s="492"/>
      <c r="EI24" s="477"/>
      <c r="EJ24" s="465"/>
      <c r="EK24" s="470"/>
      <c r="EL24" s="30" t="s">
        <v>86</v>
      </c>
      <c r="EM24" s="60" t="s">
        <v>426</v>
      </c>
      <c r="EN24" s="456"/>
      <c r="EO24" s="476"/>
      <c r="EP24" s="456"/>
      <c r="EQ24" s="459"/>
      <c r="ER24" s="474"/>
      <c r="ES24" s="488"/>
      <c r="ET24" s="483"/>
      <c r="EU24" s="483"/>
      <c r="EV24" s="477"/>
      <c r="EW24" s="479"/>
      <c r="EX24" s="479"/>
      <c r="EY24" s="477"/>
      <c r="EZ24" s="477"/>
      <c r="FA24" s="492"/>
      <c r="FB24" s="477"/>
      <c r="FC24" s="465"/>
      <c r="FD24" s="470"/>
      <c r="FE24" s="30" t="s">
        <v>86</v>
      </c>
      <c r="FF24" s="60" t="s">
        <v>426</v>
      </c>
      <c r="FG24" s="456"/>
      <c r="FH24" s="476"/>
      <c r="FI24" s="456"/>
      <c r="FJ24" s="459"/>
      <c r="FK24" s="488"/>
      <c r="FL24" s="483"/>
      <c r="FM24" s="483"/>
      <c r="FN24" s="477"/>
      <c r="FO24" s="479"/>
      <c r="FP24" s="479"/>
      <c r="FQ24" s="477"/>
      <c r="FR24" s="477"/>
      <c r="FS24" s="492"/>
      <c r="FT24" s="477"/>
      <c r="FU24" s="465"/>
      <c r="FV24" s="470"/>
      <c r="FW24" s="30" t="s">
        <v>86</v>
      </c>
      <c r="FX24" s="60" t="s">
        <v>426</v>
      </c>
      <c r="FY24" s="456"/>
      <c r="FZ24" s="476"/>
      <c r="GA24" s="456"/>
      <c r="GB24" s="459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9</v>
      </c>
      <c r="K25" s="62">
        <v>10</v>
      </c>
      <c r="L25" s="62">
        <v>11</v>
      </c>
      <c r="M25" s="62">
        <v>12</v>
      </c>
      <c r="N25" s="62">
        <v>13</v>
      </c>
      <c r="O25" s="62">
        <v>15</v>
      </c>
      <c r="P25" s="86">
        <v>16</v>
      </c>
      <c r="Q25" s="86">
        <v>14</v>
      </c>
      <c r="R25" s="63">
        <v>15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9</v>
      </c>
      <c r="AD25" s="62">
        <v>10</v>
      </c>
      <c r="AE25" s="62">
        <v>11</v>
      </c>
      <c r="AF25" s="62">
        <v>12</v>
      </c>
      <c r="AG25" s="62">
        <v>13</v>
      </c>
      <c r="AH25" s="376">
        <v>15</v>
      </c>
      <c r="AI25" s="377">
        <v>16</v>
      </c>
      <c r="AJ25" s="377">
        <v>14</v>
      </c>
      <c r="AK25" s="389">
        <v>15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9</v>
      </c>
      <c r="AX25" s="62">
        <v>10</v>
      </c>
      <c r="AY25" s="62">
        <v>11</v>
      </c>
      <c r="AZ25" s="62">
        <v>12</v>
      </c>
      <c r="BA25" s="62">
        <v>13</v>
      </c>
      <c r="BB25" s="376">
        <v>15</v>
      </c>
      <c r="BC25" s="377">
        <v>16</v>
      </c>
      <c r="BD25" s="377">
        <v>14</v>
      </c>
      <c r="BE25" s="389">
        <v>15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9</v>
      </c>
      <c r="BQ25" s="62">
        <v>10</v>
      </c>
      <c r="BR25" s="62">
        <v>11</v>
      </c>
      <c r="BS25" s="62">
        <v>12</v>
      </c>
      <c r="BT25" s="62">
        <v>13</v>
      </c>
      <c r="BU25" s="376">
        <v>15</v>
      </c>
      <c r="BV25" s="377">
        <v>16</v>
      </c>
      <c r="BW25" s="377">
        <v>14</v>
      </c>
      <c r="BX25" s="389">
        <v>15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9</v>
      </c>
      <c r="CJ25" s="62">
        <v>10</v>
      </c>
      <c r="CK25" s="62">
        <v>11</v>
      </c>
      <c r="CL25" s="62">
        <v>12</v>
      </c>
      <c r="CM25" s="62">
        <v>13</v>
      </c>
      <c r="CN25" s="62">
        <v>15</v>
      </c>
      <c r="CO25" s="86">
        <v>16</v>
      </c>
      <c r="CP25" s="86">
        <v>14</v>
      </c>
      <c r="CQ25" s="63">
        <v>15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9</v>
      </c>
      <c r="DQ25" s="62">
        <v>10</v>
      </c>
      <c r="DR25" s="62">
        <v>11</v>
      </c>
      <c r="DS25" s="62">
        <v>12</v>
      </c>
      <c r="DT25" s="62">
        <v>13</v>
      </c>
      <c r="DU25" s="62">
        <v>15</v>
      </c>
      <c r="DV25" s="86">
        <v>16</v>
      </c>
      <c r="DW25" s="86">
        <v>14</v>
      </c>
      <c r="DX25" s="63">
        <v>15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9</v>
      </c>
      <c r="EJ25" s="62">
        <v>10</v>
      </c>
      <c r="EK25" s="62">
        <v>11</v>
      </c>
      <c r="EL25" s="62">
        <v>12</v>
      </c>
      <c r="EM25" s="62">
        <v>13</v>
      </c>
      <c r="EN25" s="62">
        <v>15</v>
      </c>
      <c r="EO25" s="86">
        <v>16</v>
      </c>
      <c r="EP25" s="86">
        <v>14</v>
      </c>
      <c r="EQ25" s="63">
        <v>15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9</v>
      </c>
      <c r="FC25" s="62">
        <v>10</v>
      </c>
      <c r="FD25" s="62">
        <v>11</v>
      </c>
      <c r="FE25" s="62">
        <v>12</v>
      </c>
      <c r="FF25" s="62">
        <v>13</v>
      </c>
      <c r="FG25" s="62">
        <v>15</v>
      </c>
      <c r="FH25" s="86">
        <v>16</v>
      </c>
      <c r="FI25" s="86">
        <v>14</v>
      </c>
      <c r="FJ25" s="63">
        <v>15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9</v>
      </c>
      <c r="FU25" s="62">
        <v>10</v>
      </c>
      <c r="FV25" s="62">
        <v>11</v>
      </c>
      <c r="FW25" s="62">
        <v>12</v>
      </c>
      <c r="FX25" s="62">
        <v>13</v>
      </c>
      <c r="FY25" s="62">
        <v>15</v>
      </c>
      <c r="FZ25" s="86">
        <v>16</v>
      </c>
      <c r="GA25" s="86">
        <v>14</v>
      </c>
      <c r="GB25" s="63">
        <v>15</v>
      </c>
    </row>
    <row r="26" spans="1:184" ht="21" customHeight="1">
      <c r="A26" s="187" t="s">
        <v>293</v>
      </c>
      <c r="B26" s="260" t="s">
        <v>10</v>
      </c>
      <c r="C26" s="241" t="s">
        <v>11</v>
      </c>
      <c r="D26" s="283">
        <f>D27+D28+D29+D31+D30</f>
        <v>56874671.35999999</v>
      </c>
      <c r="E26" s="283">
        <f>X26+AR26+BK26+CD26+DK26+ED26+EW26+FO26</f>
        <v>5817831.7</v>
      </c>
      <c r="F26" s="283">
        <v>0</v>
      </c>
      <c r="G26" s="283">
        <f>Z26+AT26+BM26+CF26+DM26+EF26+EY26</f>
        <v>17040</v>
      </c>
      <c r="H26" s="283">
        <f>AA26+AU26+BN26+CG26+DN26+EG26+EZ26</f>
        <v>0</v>
      </c>
      <c r="I26" s="283">
        <f aca="true" t="shared" si="0" ref="I26:J30">AB26+AV26+BO26+CH26+DO26+EH26+FA26+FS26</f>
        <v>8407816.39</v>
      </c>
      <c r="J26" s="283">
        <f t="shared" si="0"/>
        <v>25842164.74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5770959.769999996</v>
      </c>
      <c r="R26" s="298">
        <v>0</v>
      </c>
      <c r="S26" s="157"/>
      <c r="T26" s="187" t="s">
        <v>293</v>
      </c>
      <c r="U26" s="260" t="s">
        <v>10</v>
      </c>
      <c r="V26" s="241" t="s">
        <v>11</v>
      </c>
      <c r="W26" s="283">
        <f>W27+W29+W31+W30</f>
        <v>24794300</v>
      </c>
      <c r="X26" s="283">
        <v>3052035.28</v>
      </c>
      <c r="Y26" s="284">
        <v>0</v>
      </c>
      <c r="Z26" s="284">
        <v>0</v>
      </c>
      <c r="AA26" s="284">
        <v>0</v>
      </c>
      <c r="AB26" s="285">
        <v>4164285.4</v>
      </c>
      <c r="AC26" s="285">
        <v>14174959.94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X26+AC26-AD32+AA26</f>
        <v>2641809.3000000007</v>
      </c>
      <c r="AK26" s="285">
        <v>0</v>
      </c>
      <c r="AL26" s="157"/>
      <c r="AM26" s="381"/>
      <c r="AN26" s="187" t="s">
        <v>293</v>
      </c>
      <c r="AO26" s="260" t="s">
        <v>10</v>
      </c>
      <c r="AP26" s="241" t="s">
        <v>11</v>
      </c>
      <c r="AQ26" s="283">
        <f>AQ27+AQ29+AQ31+AQ30+AQ28</f>
        <v>27121100</v>
      </c>
      <c r="AR26" s="283">
        <v>2411287.2</v>
      </c>
      <c r="AS26" s="284">
        <v>0</v>
      </c>
      <c r="AT26" s="284">
        <v>0</v>
      </c>
      <c r="AU26" s="284">
        <v>0</v>
      </c>
      <c r="AV26" s="285">
        <v>3520438.43</v>
      </c>
      <c r="AW26" s="285">
        <v>9839339.65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2699974.5299999993</v>
      </c>
      <c r="BE26" s="285">
        <v>0</v>
      </c>
      <c r="BF26" s="157"/>
      <c r="BG26" s="187" t="s">
        <v>293</v>
      </c>
      <c r="BH26" s="260" t="s">
        <v>10</v>
      </c>
      <c r="BI26" s="241" t="s">
        <v>11</v>
      </c>
      <c r="BJ26" s="283">
        <f>BJ27+BJ29+BJ31+BJ30+BJ28</f>
        <v>0</v>
      </c>
      <c r="BK26" s="283">
        <v>0</v>
      </c>
      <c r="BL26" s="284">
        <v>0</v>
      </c>
      <c r="BM26" s="284">
        <v>0</v>
      </c>
      <c r="BN26" s="284">
        <v>0</v>
      </c>
      <c r="BO26" s="285"/>
      <c r="BP26" s="285">
        <v>0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BK26+BP26-BQ32-BM26</f>
        <v>0</v>
      </c>
      <c r="BX26" s="298">
        <v>0</v>
      </c>
      <c r="BY26" s="157"/>
      <c r="BZ26" s="187" t="s">
        <v>293</v>
      </c>
      <c r="CA26" s="260" t="s">
        <v>10</v>
      </c>
      <c r="CB26" s="241" t="s">
        <v>11</v>
      </c>
      <c r="CC26" s="283">
        <f>CC27+CC29+CC31+CC30</f>
        <v>12000</v>
      </c>
      <c r="CD26" s="283">
        <v>9038.2</v>
      </c>
      <c r="CE26" s="284">
        <v>0</v>
      </c>
      <c r="CF26" s="284">
        <v>0</v>
      </c>
      <c r="CG26" s="284">
        <v>0</v>
      </c>
      <c r="CH26" s="285">
        <v>2320.7</v>
      </c>
      <c r="CI26" s="285">
        <v>7720.7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12711.560000000001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293</v>
      </c>
      <c r="DH26" s="260" t="s">
        <v>10</v>
      </c>
      <c r="DI26" s="241" t="s">
        <v>11</v>
      </c>
      <c r="DJ26" s="283">
        <f>DJ27+DJ28+DJ29+DJ30+DJ31</f>
        <v>1276700</v>
      </c>
      <c r="DK26" s="283">
        <v>123277.39</v>
      </c>
      <c r="DL26" s="284"/>
      <c r="DM26" s="284">
        <v>0</v>
      </c>
      <c r="DN26" s="284">
        <v>0</v>
      </c>
      <c r="DO26" s="285">
        <v>167095.48</v>
      </c>
      <c r="DP26" s="285">
        <v>471196.42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20350.47999999998</v>
      </c>
      <c r="DX26" s="285">
        <v>0</v>
      </c>
      <c r="DY26" s="157"/>
      <c r="DZ26" s="187" t="s">
        <v>293</v>
      </c>
      <c r="EA26" s="260" t="s">
        <v>10</v>
      </c>
      <c r="EB26" s="241" t="s">
        <v>11</v>
      </c>
      <c r="EC26" s="283">
        <f>EC27+EC29+EC31+EC30</f>
        <v>37376.54</v>
      </c>
      <c r="ED26" s="283">
        <v>28977.83</v>
      </c>
      <c r="EE26" s="284">
        <v>0</v>
      </c>
      <c r="EF26" s="284">
        <v>0</v>
      </c>
      <c r="EG26" s="284">
        <v>0</v>
      </c>
      <c r="EH26" s="285">
        <v>4809.15</v>
      </c>
      <c r="EI26" s="285">
        <v>18803.43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21827.880000000005</v>
      </c>
      <c r="EQ26" s="285">
        <v>0</v>
      </c>
      <c r="ER26" s="157"/>
      <c r="ES26" s="187" t="s">
        <v>293</v>
      </c>
      <c r="ET26" s="260" t="s">
        <v>10</v>
      </c>
      <c r="EU26" s="241" t="s">
        <v>11</v>
      </c>
      <c r="EV26" s="283">
        <f>EV27+EV29+EV31+EV30+EV28</f>
        <v>1351410.93</v>
      </c>
      <c r="EW26" s="283">
        <v>45710.93</v>
      </c>
      <c r="EX26" s="284">
        <v>0</v>
      </c>
      <c r="EY26" s="284">
        <v>17040</v>
      </c>
      <c r="EZ26" s="284">
        <v>0</v>
      </c>
      <c r="FA26" s="285">
        <v>271341</v>
      </c>
      <c r="FB26" s="285">
        <v>21646.22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EW26+FB26-FC32-EY26</f>
        <v>0</v>
      </c>
      <c r="FJ26" s="285">
        <v>0</v>
      </c>
      <c r="FK26" s="187" t="s">
        <v>293</v>
      </c>
      <c r="FL26" s="260" t="s">
        <v>10</v>
      </c>
      <c r="FM26" s="241" t="s">
        <v>11</v>
      </c>
      <c r="FN26" s="283">
        <f>FN27+FN28+FN29+FN30+FN31</f>
        <v>2281783.89</v>
      </c>
      <c r="FO26" s="283">
        <v>147504.87</v>
      </c>
      <c r="FP26" s="284">
        <v>0</v>
      </c>
      <c r="FQ26" s="284">
        <v>0</v>
      </c>
      <c r="FR26" s="284">
        <v>0</v>
      </c>
      <c r="FS26" s="285">
        <v>277526.23</v>
      </c>
      <c r="FT26" s="285">
        <v>1308498.38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374286.02</v>
      </c>
      <c r="GB26" s="285">
        <v>0</v>
      </c>
    </row>
    <row r="27" spans="1:184" ht="26.25" customHeight="1">
      <c r="A27" s="177" t="s">
        <v>318</v>
      </c>
      <c r="B27" s="261" t="s">
        <v>10</v>
      </c>
      <c r="C27" s="179" t="s">
        <v>13</v>
      </c>
      <c r="D27" s="283">
        <f>W27+AQ27+BJ27+CC27+DJ27+EC27+EV27+FN27</f>
        <v>55076412.949999996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8023593.73</v>
      </c>
      <c r="J27" s="283">
        <f t="shared" si="0"/>
        <v>24542647.669999998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318</v>
      </c>
      <c r="U27" s="261" t="s">
        <v>10</v>
      </c>
      <c r="V27" s="179" t="s">
        <v>13</v>
      </c>
      <c r="W27" s="339">
        <v>24748800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4156863.75</v>
      </c>
      <c r="AC27" s="287">
        <f>AC26-AC29-AC30</f>
        <v>14117005.17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318</v>
      </c>
      <c r="AO27" s="261" t="s">
        <v>10</v>
      </c>
      <c r="AP27" s="179" t="s">
        <v>13</v>
      </c>
      <c r="AQ27" s="339">
        <v>26732102.02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3455328.2800000003</v>
      </c>
      <c r="AW27" s="287">
        <f>AW26-AW29-AW30</f>
        <v>9618736.58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318</v>
      </c>
      <c r="BH27" s="261" t="s">
        <v>10</v>
      </c>
      <c r="BI27" s="179" t="s">
        <v>13</v>
      </c>
      <c r="BJ27" s="283">
        <v>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0</v>
      </c>
      <c r="BP27" s="287">
        <f>BP26-BP30</f>
        <v>0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318</v>
      </c>
      <c r="CA27" s="261" t="s">
        <v>10</v>
      </c>
      <c r="CB27" s="179" t="s">
        <v>13</v>
      </c>
      <c r="CC27" s="283">
        <v>7000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1935.6999999999998</v>
      </c>
      <c r="CI27" s="287">
        <f>CI26-CI29-CI30</f>
        <v>6960.5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318</v>
      </c>
      <c r="DH27" s="261" t="s">
        <v>10</v>
      </c>
      <c r="DI27" s="179" t="s">
        <v>13</v>
      </c>
      <c r="DJ27" s="283">
        <v>1158700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127716.03000000003</v>
      </c>
      <c r="DP27" s="286">
        <f>DP26-DP30-DP28</f>
        <v>365770.79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318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0</v>
      </c>
      <c r="EI27" s="287">
        <f>EI26-EI29-EI30</f>
        <v>0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318</v>
      </c>
      <c r="ET27" s="261" t="s">
        <v>10</v>
      </c>
      <c r="EU27" s="179" t="s">
        <v>13</v>
      </c>
      <c r="EV27" s="283">
        <v>1351410.93</v>
      </c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235578</v>
      </c>
      <c r="FB27" s="287">
        <f>FB26-FB29-FB30</f>
        <v>20343.22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318</v>
      </c>
      <c r="FL27" s="261" t="s">
        <v>10</v>
      </c>
      <c r="FM27" s="179" t="s">
        <v>13</v>
      </c>
      <c r="FN27" s="283">
        <v>1078400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46171.96999999997</v>
      </c>
      <c r="FT27" s="287">
        <f>FT26-FT28-FT29-FT30</f>
        <v>413831.4099999999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319</v>
      </c>
      <c r="B28" s="261" t="s">
        <v>10</v>
      </c>
      <c r="C28" s="179" t="s">
        <v>15</v>
      </c>
      <c r="D28" s="283">
        <f>W28+AQ28+BJ28+CC28+DJ28+EC28+EV28+FN28</f>
        <v>1198653.07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258905.1</v>
      </c>
      <c r="J28" s="283">
        <f t="shared" si="0"/>
        <v>939165.49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319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319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0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319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319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319</v>
      </c>
      <c r="DH28" s="261" t="s">
        <v>10</v>
      </c>
      <c r="DI28" s="179" t="s">
        <v>15</v>
      </c>
      <c r="DJ28" s="283">
        <v>100000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30929.65</v>
      </c>
      <c r="DP28" s="286">
        <v>103547.63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319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>
        <v>0</v>
      </c>
      <c r="EI28" s="286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319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319</v>
      </c>
      <c r="FL28" s="261" t="s">
        <v>10</v>
      </c>
      <c r="FM28" s="179" t="s">
        <v>15</v>
      </c>
      <c r="FN28" s="283">
        <v>1098653.07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227975.45</v>
      </c>
      <c r="FT28" s="286">
        <v>835617.86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320</v>
      </c>
      <c r="B29" s="261" t="s">
        <v>10</v>
      </c>
      <c r="C29" s="179" t="s">
        <v>17</v>
      </c>
      <c r="D29" s="283">
        <f>W29+AQ29+BJ29+CC29+DJ29+EC29+EV29+FN29</f>
        <v>144812.43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88941.82</v>
      </c>
      <c r="J29" s="283">
        <f t="shared" si="0"/>
        <v>173203.09999999998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320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0</v>
      </c>
      <c r="AC29" s="286">
        <v>0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320</v>
      </c>
      <c r="AO29" s="261" t="s">
        <v>10</v>
      </c>
      <c r="AP29" s="179" t="s">
        <v>17</v>
      </c>
      <c r="AQ29" s="339">
        <v>89500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44990.86</v>
      </c>
      <c r="AW29" s="286">
        <v>98801.31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320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320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320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320</v>
      </c>
      <c r="EA29" s="261" t="s">
        <v>10</v>
      </c>
      <c r="EB29" s="179" t="s">
        <v>17</v>
      </c>
      <c r="EC29" s="283">
        <v>8705.43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4809.15</v>
      </c>
      <c r="EI29" s="287">
        <v>18106.48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320</v>
      </c>
      <c r="ET29" s="261" t="s">
        <v>10</v>
      </c>
      <c r="EU29" s="179" t="s">
        <v>17</v>
      </c>
      <c r="EV29" s="283">
        <v>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35763</v>
      </c>
      <c r="FB29" s="287">
        <v>1303</v>
      </c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320</v>
      </c>
      <c r="FL29" s="261" t="s">
        <v>10</v>
      </c>
      <c r="FM29" s="179" t="s">
        <v>17</v>
      </c>
      <c r="FN29" s="283">
        <v>46607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3378.81</v>
      </c>
      <c r="FT29" s="287">
        <v>54992.31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321</v>
      </c>
      <c r="B30" s="261" t="s">
        <v>10</v>
      </c>
      <c r="C30" s="179" t="s">
        <v>19</v>
      </c>
      <c r="D30" s="283">
        <f>W30+AQ30+BJ30+CC30+DJ30+EC30+EV30+FN30</f>
        <v>268475.19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36375.740000000005</v>
      </c>
      <c r="J30" s="283">
        <f t="shared" si="0"/>
        <v>187148.48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321</v>
      </c>
      <c r="U30" s="261" t="s">
        <v>10</v>
      </c>
      <c r="V30" s="179" t="s">
        <v>19</v>
      </c>
      <c r="W30" s="283">
        <v>45500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7421.65</v>
      </c>
      <c r="AC30" s="287">
        <v>57954.77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321</v>
      </c>
      <c r="AO30" s="261" t="s">
        <v>10</v>
      </c>
      <c r="AP30" s="179" t="s">
        <v>19</v>
      </c>
      <c r="AQ30" s="283">
        <v>188675.19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20119.29</v>
      </c>
      <c r="AW30" s="287">
        <v>121801.76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321</v>
      </c>
      <c r="BH30" s="261" t="s">
        <v>10</v>
      </c>
      <c r="BI30" s="179" t="s">
        <v>19</v>
      </c>
      <c r="BJ30" s="283">
        <v>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/>
      <c r="BP30" s="287"/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321</v>
      </c>
      <c r="CA30" s="261" t="s">
        <v>10</v>
      </c>
      <c r="CB30" s="179" t="s">
        <v>19</v>
      </c>
      <c r="CC30" s="283">
        <v>5000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385</v>
      </c>
      <c r="CI30" s="287">
        <v>760.2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321</v>
      </c>
      <c r="DH30" s="261" t="s">
        <v>10</v>
      </c>
      <c r="DI30" s="179" t="s">
        <v>19</v>
      </c>
      <c r="DJ30" s="283">
        <v>18000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8449.8</v>
      </c>
      <c r="DP30" s="287">
        <v>1878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321</v>
      </c>
      <c r="EA30" s="261" t="s">
        <v>10</v>
      </c>
      <c r="EB30" s="179" t="s">
        <v>19</v>
      </c>
      <c r="EC30" s="283">
        <v>0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0</v>
      </c>
      <c r="EI30" s="287">
        <v>696.95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321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321</v>
      </c>
      <c r="FL30" s="261" t="s">
        <v>10</v>
      </c>
      <c r="FM30" s="179" t="s">
        <v>19</v>
      </c>
      <c r="FN30" s="283">
        <v>11300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0</v>
      </c>
      <c r="FT30" s="287">
        <v>4056.8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323</v>
      </c>
      <c r="B31" s="261" t="s">
        <v>10</v>
      </c>
      <c r="C31" s="179" t="s">
        <v>20</v>
      </c>
      <c r="D31" s="283">
        <f>W31+AQ31+BJ31+CC31+DJ31+EC31+EV31+FN31</f>
        <v>186317.72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323</v>
      </c>
      <c r="U31" s="261" t="s">
        <v>10</v>
      </c>
      <c r="V31" s="179" t="s">
        <v>20</v>
      </c>
      <c r="W31" s="283">
        <v>0</v>
      </c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323</v>
      </c>
      <c r="AO31" s="261" t="s">
        <v>10</v>
      </c>
      <c r="AP31" s="179" t="s">
        <v>20</v>
      </c>
      <c r="AQ31" s="283">
        <v>110822.79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323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323</v>
      </c>
      <c r="CA31" s="261" t="s">
        <v>10</v>
      </c>
      <c r="CB31" s="179" t="s">
        <v>20</v>
      </c>
      <c r="CC31" s="283">
        <v>0</v>
      </c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245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323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323</v>
      </c>
      <c r="EA31" s="261" t="s">
        <v>10</v>
      </c>
      <c r="EB31" s="179" t="s">
        <v>20</v>
      </c>
      <c r="EC31" s="283">
        <v>28671.11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323</v>
      </c>
      <c r="ET31" s="261" t="s">
        <v>10</v>
      </c>
      <c r="EU31" s="179" t="s">
        <v>20</v>
      </c>
      <c r="EV31" s="283">
        <v>0</v>
      </c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323</v>
      </c>
      <c r="FL31" s="261" t="s">
        <v>10</v>
      </c>
      <c r="FM31" s="179" t="s">
        <v>20</v>
      </c>
      <c r="FN31" s="283">
        <v>46823.82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322</v>
      </c>
      <c r="B32" s="261" t="s">
        <v>10</v>
      </c>
      <c r="C32" s="179" t="s">
        <v>22</v>
      </c>
      <c r="D32" s="283">
        <f>D34+D75</f>
        <v>56874671.36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25871996.67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0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322</v>
      </c>
      <c r="U32" s="261" t="s">
        <v>10</v>
      </c>
      <c r="V32" s="179" t="s">
        <v>22</v>
      </c>
      <c r="W32" s="283">
        <f>W34+W75</f>
        <v>24794300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14585185.919999998</v>
      </c>
      <c r="AE32" s="283">
        <v>0</v>
      </c>
      <c r="AF32" s="283">
        <v>0</v>
      </c>
      <c r="AG32" s="283">
        <f>AG34+AG75</f>
        <v>0</v>
      </c>
      <c r="AH32" s="283">
        <f>AH34+AH75</f>
        <v>0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322</v>
      </c>
      <c r="AO32" s="261" t="s">
        <v>10</v>
      </c>
      <c r="AP32" s="179" t="s">
        <v>22</v>
      </c>
      <c r="AQ32" s="283">
        <f>AQ34+AQ75</f>
        <v>27121099.999999996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9550652.320000002</v>
      </c>
      <c r="AY32" s="283">
        <f>AY34+AY75</f>
        <v>0</v>
      </c>
      <c r="AZ32" s="283">
        <v>0</v>
      </c>
      <c r="BA32" s="283">
        <v>0</v>
      </c>
      <c r="BB32" s="283">
        <f>BB34+BB75</f>
        <v>0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322</v>
      </c>
      <c r="BH32" s="261" t="s">
        <v>10</v>
      </c>
      <c r="BI32" s="179" t="s">
        <v>22</v>
      </c>
      <c r="BJ32" s="283">
        <v>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0</v>
      </c>
      <c r="BR32" s="283">
        <v>0</v>
      </c>
      <c r="BS32" s="283">
        <v>0</v>
      </c>
      <c r="BT32" s="283">
        <f>BT34+BT75</f>
        <v>0</v>
      </c>
      <c r="BU32" s="283">
        <f>BU34+BU75</f>
        <v>0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322</v>
      </c>
      <c r="CA32" s="261" t="s">
        <v>10</v>
      </c>
      <c r="CB32" s="179" t="s">
        <v>22</v>
      </c>
      <c r="CC32" s="283">
        <f>CC34+CC75</f>
        <v>12000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4047.34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0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322</v>
      </c>
      <c r="DH32" s="261" t="s">
        <v>10</v>
      </c>
      <c r="DI32" s="179" t="s">
        <v>22</v>
      </c>
      <c r="DJ32" s="283">
        <f>DJ34+DJ75</f>
        <v>1276700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574123.33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0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322</v>
      </c>
      <c r="EA32" s="261" t="s">
        <v>10</v>
      </c>
      <c r="EB32" s="179" t="s">
        <v>22</v>
      </c>
      <c r="EC32" s="283">
        <f>EC34+EC75</f>
        <v>37376.54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25953.379999999997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0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322</v>
      </c>
      <c r="ET32" s="261" t="s">
        <v>10</v>
      </c>
      <c r="EU32" s="179" t="s">
        <v>22</v>
      </c>
      <c r="EV32" s="283">
        <f>EV34+EV75</f>
        <v>1351410.93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50317.15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0</v>
      </c>
      <c r="FH32" s="283">
        <f t="shared" si="4"/>
        <v>0</v>
      </c>
      <c r="FI32" s="288" t="s">
        <v>10</v>
      </c>
      <c r="FJ32" s="288" t="s">
        <v>10</v>
      </c>
      <c r="FK32" s="189" t="s">
        <v>322</v>
      </c>
      <c r="FL32" s="261" t="s">
        <v>10</v>
      </c>
      <c r="FM32" s="179" t="s">
        <v>22</v>
      </c>
      <c r="FN32" s="283">
        <f>FN34+FN75</f>
        <v>2281783.89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1081717.23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0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333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333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333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333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333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333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333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333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333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334</v>
      </c>
      <c r="B34" s="179" t="s">
        <v>341</v>
      </c>
      <c r="C34" s="179" t="s">
        <v>23</v>
      </c>
      <c r="D34" s="283">
        <f>D35+D40+D63+D66+D70+D74</f>
        <v>56575685.46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25670078.32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0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334</v>
      </c>
      <c r="U34" s="179" t="s">
        <v>341</v>
      </c>
      <c r="V34" s="179" t="s">
        <v>23</v>
      </c>
      <c r="W34" s="283">
        <f>W35+W40+W63+W66+W70+W74</f>
        <v>24794300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14585185.919999998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0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334</v>
      </c>
      <c r="AO34" s="179" t="s">
        <v>341</v>
      </c>
      <c r="AP34" s="179" t="s">
        <v>23</v>
      </c>
      <c r="AQ34" s="283">
        <f>AQ35+AQ40+AQ63+AQ66+AQ70+AQ74</f>
        <v>27039614.099999998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9495262.520000001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0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334</v>
      </c>
      <c r="BH34" s="179" t="s">
        <v>341</v>
      </c>
      <c r="BI34" s="179" t="s">
        <v>23</v>
      </c>
      <c r="BJ34" s="283">
        <f>BJ35+BJ40+BJ63+BJ66+BJ70+BJ74</f>
        <v>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0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0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334</v>
      </c>
      <c r="CA34" s="179" t="s">
        <v>341</v>
      </c>
      <c r="CB34" s="179" t="s">
        <v>23</v>
      </c>
      <c r="CC34" s="283">
        <f>CC35+CC40+CC63+CC66+CC70+CC74</f>
        <v>12000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4047.34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0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334</v>
      </c>
      <c r="DH34" s="179" t="s">
        <v>341</v>
      </c>
      <c r="DI34" s="179" t="s">
        <v>23</v>
      </c>
      <c r="DJ34" s="283">
        <f>DJ35+DJ40+DJ63+DJ66+DJ70+DJ74</f>
        <v>1248700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554368.74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0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334</v>
      </c>
      <c r="EA34" s="179" t="s">
        <v>341</v>
      </c>
      <c r="EB34" s="179" t="s">
        <v>23</v>
      </c>
      <c r="EC34" s="283">
        <f>EC35+EC40+EC63+EC66+EC70+EC74</f>
        <v>37376.54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25953.379999999997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0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334</v>
      </c>
      <c r="ET34" s="179" t="s">
        <v>341</v>
      </c>
      <c r="EU34" s="179" t="s">
        <v>23</v>
      </c>
      <c r="EV34" s="283">
        <f>EV35+EV40+EV63+EV66+EV70+EV74</f>
        <v>1351410.93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50317.15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0</v>
      </c>
      <c r="FH34" s="283">
        <f t="shared" si="10"/>
        <v>0</v>
      </c>
      <c r="FI34" s="288" t="s">
        <v>10</v>
      </c>
      <c r="FJ34" s="288" t="s">
        <v>10</v>
      </c>
      <c r="FK34" s="189" t="s">
        <v>334</v>
      </c>
      <c r="FL34" s="179" t="s">
        <v>341</v>
      </c>
      <c r="FM34" s="179" t="s">
        <v>23</v>
      </c>
      <c r="FN34" s="283">
        <f>FN35+FN40+FN63+FN66+FN70+FN74</f>
        <v>2092283.8900000001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954943.27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0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342</v>
      </c>
      <c r="B35" s="179" t="s">
        <v>343</v>
      </c>
      <c r="C35" s="179" t="s">
        <v>24</v>
      </c>
      <c r="D35" s="283">
        <f>D36+D39</f>
        <v>3967050.89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2331217.1900000004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0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342</v>
      </c>
      <c r="U35" s="179" t="s">
        <v>343</v>
      </c>
      <c r="V35" s="179" t="s">
        <v>24</v>
      </c>
      <c r="W35" s="283">
        <f>W36+W39</f>
        <v>240300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154845.36</v>
      </c>
      <c r="AE35" s="283">
        <v>0</v>
      </c>
      <c r="AF35" s="283">
        <v>0</v>
      </c>
      <c r="AG35" s="283">
        <f>AG36+AG39</f>
        <v>0</v>
      </c>
      <c r="AH35" s="283">
        <f>AH36+AH39</f>
        <v>0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342</v>
      </c>
      <c r="AO35" s="179" t="s">
        <v>343</v>
      </c>
      <c r="AP35" s="179" t="s">
        <v>24</v>
      </c>
      <c r="AQ35" s="283">
        <f>AQ36+AQ39</f>
        <v>3101586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1985673.24</v>
      </c>
      <c r="AY35" s="283">
        <f>AY36+AY39</f>
        <v>0</v>
      </c>
      <c r="AZ35" s="283">
        <v>0</v>
      </c>
      <c r="BA35" s="283">
        <v>0</v>
      </c>
      <c r="BB35" s="283">
        <f>BB36+BB39</f>
        <v>0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342</v>
      </c>
      <c r="BH35" s="179" t="s">
        <v>343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342</v>
      </c>
      <c r="CA35" s="179" t="s">
        <v>343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342</v>
      </c>
      <c r="DH35" s="179" t="s">
        <v>343</v>
      </c>
      <c r="DI35" s="179" t="s">
        <v>24</v>
      </c>
      <c r="DJ35" s="283">
        <f>DJ36+DJ39</f>
        <v>25000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5946.4800000000005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0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342</v>
      </c>
      <c r="EA35" s="179" t="s">
        <v>343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342</v>
      </c>
      <c r="ET35" s="179" t="s">
        <v>343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342</v>
      </c>
      <c r="FL35" s="179" t="s">
        <v>343</v>
      </c>
      <c r="FM35" s="179" t="s">
        <v>24</v>
      </c>
      <c r="FN35" s="283">
        <f>FN36+FN39</f>
        <v>600164.89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184752.11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0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344</v>
      </c>
      <c r="B36" s="180" t="s">
        <v>345</v>
      </c>
      <c r="C36" s="180" t="s">
        <v>252</v>
      </c>
      <c r="D36" s="283">
        <f>D37</f>
        <v>3252781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1912742.1800000002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0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344</v>
      </c>
      <c r="U36" s="180" t="s">
        <v>345</v>
      </c>
      <c r="V36" s="180" t="s">
        <v>252</v>
      </c>
      <c r="W36" s="289">
        <f>W37+W38</f>
        <v>196900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119866.76</v>
      </c>
      <c r="AE36" s="289">
        <v>0</v>
      </c>
      <c r="AF36" s="289">
        <v>0</v>
      </c>
      <c r="AG36" s="289">
        <f>AG37+AG38</f>
        <v>0</v>
      </c>
      <c r="AH36" s="289">
        <f>AH37+AH38</f>
        <v>0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344</v>
      </c>
      <c r="AO36" s="180" t="s">
        <v>345</v>
      </c>
      <c r="AP36" s="180" t="s">
        <v>252</v>
      </c>
      <c r="AQ36" s="289">
        <f>AQ37+AQ38</f>
        <v>2542247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1630531.24</v>
      </c>
      <c r="AY36" s="289">
        <f>AY37+AY38</f>
        <v>0</v>
      </c>
      <c r="AZ36" s="289">
        <v>0</v>
      </c>
      <c r="BA36" s="289">
        <v>0</v>
      </c>
      <c r="BB36" s="289">
        <f>BB37+BB38</f>
        <v>0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344</v>
      </c>
      <c r="BH36" s="180" t="s">
        <v>345</v>
      </c>
      <c r="BI36" s="180" t="s">
        <v>252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344</v>
      </c>
      <c r="CA36" s="180" t="s">
        <v>345</v>
      </c>
      <c r="CB36" s="180" t="s">
        <v>252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344</v>
      </c>
      <c r="DH36" s="180" t="s">
        <v>345</v>
      </c>
      <c r="DI36" s="180" t="s">
        <v>252</v>
      </c>
      <c r="DJ36" s="289">
        <f>DJ37+DJ38</f>
        <v>20000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4873.34</v>
      </c>
      <c r="DR36" s="289">
        <v>0</v>
      </c>
      <c r="DS36" s="289">
        <v>0</v>
      </c>
      <c r="DT36" s="289">
        <f>DT37+DT38</f>
        <v>0</v>
      </c>
      <c r="DU36" s="289">
        <f>DU37+DU38</f>
        <v>0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344</v>
      </c>
      <c r="EA36" s="180" t="s">
        <v>345</v>
      </c>
      <c r="EB36" s="180" t="s">
        <v>252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344</v>
      </c>
      <c r="ET36" s="180" t="s">
        <v>345</v>
      </c>
      <c r="EU36" s="180" t="s">
        <v>252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344</v>
      </c>
      <c r="FL36" s="180" t="s">
        <v>345</v>
      </c>
      <c r="FM36" s="180" t="s">
        <v>252</v>
      </c>
      <c r="FN36" s="289">
        <f>FN37+FN38</f>
        <v>493634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157470.84</v>
      </c>
      <c r="FV36" s="289">
        <f>FV37+FV38</f>
        <v>0</v>
      </c>
      <c r="FW36" s="289">
        <v>0</v>
      </c>
      <c r="FX36" s="289">
        <v>0</v>
      </c>
      <c r="FY36" s="289">
        <f>FY37+FY38</f>
        <v>0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346</v>
      </c>
      <c r="C37" s="178" t="s">
        <v>167</v>
      </c>
      <c r="D37" s="293">
        <f>W37+AQ37+BJ37+CC37+DJ37+EC37+EV37+FN37</f>
        <v>3252781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1912742.1800000002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0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346</v>
      </c>
      <c r="V37" s="180" t="s">
        <v>167</v>
      </c>
      <c r="W37" s="289">
        <v>196900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119866.76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0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346</v>
      </c>
      <c r="AP37" s="180" t="s">
        <v>167</v>
      </c>
      <c r="AQ37" s="289">
        <v>2542247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1630531.24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0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346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346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346</v>
      </c>
      <c r="DI37" s="180" t="s">
        <v>167</v>
      </c>
      <c r="DJ37" s="289">
        <v>20000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4873.34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0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346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346</v>
      </c>
      <c r="EU37" s="180" t="s">
        <v>167</v>
      </c>
      <c r="EV37" s="289">
        <v>0</v>
      </c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346</v>
      </c>
      <c r="FM37" s="180" t="s">
        <v>167</v>
      </c>
      <c r="FN37" s="289">
        <v>493634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157470.84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0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347</v>
      </c>
      <c r="B38" s="178" t="s">
        <v>351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347</v>
      </c>
      <c r="U38" s="178" t="s">
        <v>351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347</v>
      </c>
      <c r="AO38" s="180" t="s">
        <v>351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347</v>
      </c>
      <c r="BH38" s="180" t="s">
        <v>351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347</v>
      </c>
      <c r="CA38" s="180" t="s">
        <v>351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347</v>
      </c>
      <c r="DH38" s="180" t="s">
        <v>351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347</v>
      </c>
      <c r="EA38" s="180" t="s">
        <v>351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347</v>
      </c>
      <c r="ET38" s="180" t="s">
        <v>351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347</v>
      </c>
      <c r="FL38" s="180" t="s">
        <v>351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348</v>
      </c>
      <c r="B39" s="180" t="s">
        <v>210</v>
      </c>
      <c r="C39" s="180" t="s">
        <v>73</v>
      </c>
      <c r="D39" s="293">
        <f>W39+AQ39+BJ39+CC39+DJ39+EC39+EV39+FN39</f>
        <v>714269.89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418475.01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0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348</v>
      </c>
      <c r="U39" s="180" t="s">
        <v>210</v>
      </c>
      <c r="V39" s="180" t="s">
        <v>73</v>
      </c>
      <c r="W39" s="289">
        <v>43400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34978.6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0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348</v>
      </c>
      <c r="AO39" s="180" t="s">
        <v>210</v>
      </c>
      <c r="AP39" s="180" t="s">
        <v>73</v>
      </c>
      <c r="AQ39" s="289">
        <v>559339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355142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0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348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348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348</v>
      </c>
      <c r="DH39" s="180" t="s">
        <v>210</v>
      </c>
      <c r="DI39" s="180" t="s">
        <v>73</v>
      </c>
      <c r="DJ39" s="289">
        <v>5000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1073.14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0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348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348</v>
      </c>
      <c r="ET39" s="180" t="s">
        <v>210</v>
      </c>
      <c r="EU39" s="180" t="s">
        <v>73</v>
      </c>
      <c r="EV39" s="289">
        <v>0</v>
      </c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348</v>
      </c>
      <c r="FL39" s="180" t="s">
        <v>210</v>
      </c>
      <c r="FM39" s="180" t="s">
        <v>73</v>
      </c>
      <c r="FN39" s="289">
        <v>106530.89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27281.27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0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349</v>
      </c>
      <c r="B40" s="179" t="s">
        <v>350</v>
      </c>
      <c r="C40" s="179" t="s">
        <v>74</v>
      </c>
      <c r="D40" s="283">
        <f>D41+D42+D43+D44+D50+D51+D52+D60</f>
        <v>52501773.84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23273193.56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0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349</v>
      </c>
      <c r="U40" s="179" t="s">
        <v>350</v>
      </c>
      <c r="V40" s="179" t="s">
        <v>74</v>
      </c>
      <c r="W40" s="283">
        <f>W41+W42+W43+W44+W50+W51+W52+W60</f>
        <v>24553060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14429810.559999999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0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349</v>
      </c>
      <c r="AO40" s="179" t="s">
        <v>350</v>
      </c>
      <c r="AP40" s="179" t="s">
        <v>74</v>
      </c>
      <c r="AQ40" s="283">
        <f>AQ41+AQ42+AQ43+AQ44+AQ50+AQ51+AQ52+AQ60</f>
        <v>23869347.369999997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7454533.070000001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0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349</v>
      </c>
      <c r="BH40" s="179" t="s">
        <v>350</v>
      </c>
      <c r="BI40" s="179" t="s">
        <v>74</v>
      </c>
      <c r="BJ40" s="283">
        <f>BJ41+BJ42+BJ43+BJ44+BJ50+BJ51+BJ52+BJ60</f>
        <v>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0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0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349</v>
      </c>
      <c r="CA40" s="179" t="s">
        <v>350</v>
      </c>
      <c r="CB40" s="179" t="s">
        <v>74</v>
      </c>
      <c r="CC40" s="283">
        <f>CC41+CC42+CC43+CC44+CC50+CC51+CC52+CC60</f>
        <v>12000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4047.34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0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349</v>
      </c>
      <c r="DH40" s="179" t="s">
        <v>350</v>
      </c>
      <c r="DI40" s="179" t="s">
        <v>74</v>
      </c>
      <c r="DJ40" s="283">
        <f>DJ41+DJ42+DJ43+DJ44+DJ50+DJ51+DJ52+DJ60</f>
        <v>1220700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546795.82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0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349</v>
      </c>
      <c r="EA40" s="179" t="s">
        <v>350</v>
      </c>
      <c r="EB40" s="179" t="s">
        <v>74</v>
      </c>
      <c r="EC40" s="283">
        <f>EC41+EC42+EC43+EC44+EC50+EC51+EC52+EC60</f>
        <v>34376.54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25616.28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0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349</v>
      </c>
      <c r="ET40" s="179" t="s">
        <v>350</v>
      </c>
      <c r="EU40" s="179" t="s">
        <v>74</v>
      </c>
      <c r="EV40" s="283">
        <f>EV41+EV42+EV43+EV44+EV50+EV51+EV52+EV60</f>
        <v>1351410.93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50317.15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0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349</v>
      </c>
      <c r="FL40" s="179" t="s">
        <v>350</v>
      </c>
      <c r="FM40" s="179" t="s">
        <v>74</v>
      </c>
      <c r="FN40" s="283">
        <f>FN41+FN42+FN43+FN44+FN50+FN51+FN52+FN60</f>
        <v>1460879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762073.34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0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352</v>
      </c>
      <c r="C41" s="180" t="s">
        <v>168</v>
      </c>
      <c r="D41" s="293">
        <f>W41+AQ41+BJ41+CC41+DJ41+EC41+EV41+FN41</f>
        <v>1138204.7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798933.97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0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352</v>
      </c>
      <c r="V41" s="180" t="s">
        <v>168</v>
      </c>
      <c r="W41" s="289">
        <v>35230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19101.17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0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352</v>
      </c>
      <c r="AP41" s="180" t="s">
        <v>168</v>
      </c>
      <c r="AQ41" s="289">
        <v>82404.16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64136.4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0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352</v>
      </c>
      <c r="BI41" s="180" t="s">
        <v>168</v>
      </c>
      <c r="BJ41" s="289">
        <v>0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0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352</v>
      </c>
      <c r="CB41" s="180" t="s">
        <v>168</v>
      </c>
      <c r="CC41" s="289">
        <v>4388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0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352</v>
      </c>
      <c r="DI41" s="180" t="s">
        <v>168</v>
      </c>
      <c r="DJ41" s="289">
        <f>216000-20000</f>
        <v>196000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190933.34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0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352</v>
      </c>
      <c r="EB41" s="180" t="s">
        <v>168</v>
      </c>
      <c r="EC41" s="289">
        <v>6376.54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2196.28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0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352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352</v>
      </c>
      <c r="FM41" s="180" t="s">
        <v>168</v>
      </c>
      <c r="FN41" s="289">
        <v>813806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522566.77999999997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0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353</v>
      </c>
      <c r="C42" s="180" t="s">
        <v>169</v>
      </c>
      <c r="D42" s="293">
        <f aca="true" t="shared" si="26" ref="D42:D50">W42+AQ42+BJ42+CC42+DJ42+EC42+EV42+FN42</f>
        <v>29712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27176.55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0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353</v>
      </c>
      <c r="V42" s="180" t="s">
        <v>169</v>
      </c>
      <c r="W42" s="289">
        <v>13100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11784.55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0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353</v>
      </c>
      <c r="AP42" s="180" t="s">
        <v>169</v>
      </c>
      <c r="AQ42" s="289">
        <v>16000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14780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0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353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353</v>
      </c>
      <c r="CB42" s="180" t="s">
        <v>169</v>
      </c>
      <c r="CC42" s="289">
        <v>612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612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0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353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353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353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353</v>
      </c>
      <c r="FM42" s="180" t="s">
        <v>169</v>
      </c>
      <c r="FN42" s="289">
        <v>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354</v>
      </c>
      <c r="C43" s="180" t="s">
        <v>170</v>
      </c>
      <c r="D43" s="293">
        <f t="shared" si="26"/>
        <v>49117554.519999996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21989294.19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0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354</v>
      </c>
      <c r="V43" s="180" t="s">
        <v>170</v>
      </c>
      <c r="W43" s="289">
        <v>24482800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14390136.7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0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354</v>
      </c>
      <c r="AP43" s="180" t="s">
        <v>170</v>
      </c>
      <c r="AQ43" s="289">
        <v>23558462.52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7212084.790000001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0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354</v>
      </c>
      <c r="BI43" s="180" t="s">
        <v>170</v>
      </c>
      <c r="BJ43" s="289">
        <v>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0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0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354</v>
      </c>
      <c r="CB43" s="180" t="s">
        <v>170</v>
      </c>
      <c r="CC43" s="289">
        <v>7000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3435.34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0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354</v>
      </c>
      <c r="DI43" s="180" t="s">
        <v>170</v>
      </c>
      <c r="DJ43" s="289">
        <f>933700+20000</f>
        <v>953700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347445.86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0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354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354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354</v>
      </c>
      <c r="FM43" s="180" t="s">
        <v>170</v>
      </c>
      <c r="FN43" s="289">
        <v>115592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36191.5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0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296</v>
      </c>
      <c r="B44" s="180" t="s">
        <v>355</v>
      </c>
      <c r="C44" s="180" t="s">
        <v>171</v>
      </c>
      <c r="D44" s="293">
        <f t="shared" si="26"/>
        <v>415201.33999999997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255982.91000000003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0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296</v>
      </c>
      <c r="U44" s="180" t="s">
        <v>355</v>
      </c>
      <c r="V44" s="180" t="s">
        <v>171</v>
      </c>
      <c r="W44" s="289">
        <v>12002.3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3540.4399999999996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0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296</v>
      </c>
      <c r="AO44" s="180" t="s">
        <v>355</v>
      </c>
      <c r="AP44" s="180" t="s">
        <v>171</v>
      </c>
      <c r="AQ44" s="289">
        <v>157268.04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120379.09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0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296</v>
      </c>
      <c r="BH44" s="180" t="s">
        <v>355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296</v>
      </c>
      <c r="CA44" s="180" t="s">
        <v>355</v>
      </c>
      <c r="CB44" s="180" t="s">
        <v>171</v>
      </c>
      <c r="CC44" s="289">
        <v>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296</v>
      </c>
      <c r="DH44" s="180" t="s">
        <v>355</v>
      </c>
      <c r="DI44" s="180" t="s">
        <v>171</v>
      </c>
      <c r="DJ44" s="289">
        <v>7000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867.61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0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296</v>
      </c>
      <c r="EA44" s="180" t="s">
        <v>355</v>
      </c>
      <c r="EB44" s="180" t="s">
        <v>171</v>
      </c>
      <c r="EC44" s="289">
        <v>25000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22500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0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296</v>
      </c>
      <c r="ET44" s="180" t="s">
        <v>355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296</v>
      </c>
      <c r="FL44" s="180" t="s">
        <v>355</v>
      </c>
      <c r="FM44" s="180" t="s">
        <v>171</v>
      </c>
      <c r="FN44" s="289">
        <v>213931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108695.77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0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284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284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284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284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284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284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284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284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284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356</v>
      </c>
      <c r="C50" s="180" t="s">
        <v>172</v>
      </c>
      <c r="D50" s="293">
        <f t="shared" si="26"/>
        <v>88711.29000000001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54374.61000000001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0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356</v>
      </c>
      <c r="V50" s="180" t="s">
        <v>172</v>
      </c>
      <c r="W50" s="289">
        <v>4520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640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0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356</v>
      </c>
      <c r="AP50" s="180" t="s">
        <v>172</v>
      </c>
      <c r="AQ50" s="289">
        <v>33891.29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24440.88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0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356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356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356</v>
      </c>
      <c r="DI50" s="180" t="s">
        <v>172</v>
      </c>
      <c r="DJ50" s="289">
        <v>10000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7225.25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0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356</v>
      </c>
      <c r="EB50" s="180" t="s">
        <v>172</v>
      </c>
      <c r="EC50" s="289">
        <v>3000</v>
      </c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920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0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356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356</v>
      </c>
      <c r="FM50" s="180" t="s">
        <v>172</v>
      </c>
      <c r="FN50" s="289">
        <v>37300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21148.480000000003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0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357</v>
      </c>
      <c r="B51" s="180" t="s">
        <v>358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357</v>
      </c>
      <c r="U51" s="180" t="s">
        <v>358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357</v>
      </c>
      <c r="AO51" s="180" t="s">
        <v>358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357</v>
      </c>
      <c r="BH51" s="180" t="s">
        <v>358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357</v>
      </c>
      <c r="CA51" s="180" t="s">
        <v>358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357</v>
      </c>
      <c r="DH51" s="180" t="s">
        <v>358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357</v>
      </c>
      <c r="EA51" s="180" t="s">
        <v>358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357</v>
      </c>
      <c r="ET51" s="180" t="s">
        <v>358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357</v>
      </c>
      <c r="FL51" s="180" t="s">
        <v>358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359</v>
      </c>
      <c r="C52" s="180" t="s">
        <v>174</v>
      </c>
      <c r="D52" s="289">
        <f>D53+D54+D55+D56+D57+D58</f>
        <v>334371.36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78316.87999999999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0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359</v>
      </c>
      <c r="V52" s="180" t="s">
        <v>174</v>
      </c>
      <c r="W52" s="289">
        <f>W53+W54+W55+W56+W58</f>
        <v>800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0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0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359</v>
      </c>
      <c r="AP52" s="180" t="s">
        <v>174</v>
      </c>
      <c r="AQ52" s="289">
        <f>AQ53+AQ54+AQ55+AQ56+AQ58</f>
        <v>19471.36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17091.91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0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359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359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359</v>
      </c>
      <c r="DI52" s="180" t="s">
        <v>174</v>
      </c>
      <c r="DJ52" s="289">
        <f>DJ53+DJ54+DJ55+DJ56+DJ58</f>
        <v>50000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323.76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0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359</v>
      </c>
      <c r="EB52" s="180" t="s">
        <v>174</v>
      </c>
      <c r="EC52" s="289">
        <f>EC53+EC54+EC55+EC56+EC58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359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359</v>
      </c>
      <c r="FM52" s="180" t="s">
        <v>174</v>
      </c>
      <c r="FN52" s="289">
        <f>FN53+FN54+FN55+FN56+FN58</f>
        <v>264100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60901.20999999999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0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360</v>
      </c>
      <c r="C53" s="178" t="s">
        <v>175</v>
      </c>
      <c r="D53" s="293">
        <f aca="true" t="shared" si="27" ref="D53:D59">W53+AQ53+BJ53+CC53+DJ53+EC53+EV53+FN53</f>
        <v>140500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22357.76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0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360</v>
      </c>
      <c r="V53" s="178" t="s">
        <v>175</v>
      </c>
      <c r="W53" s="293">
        <v>200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0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0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360</v>
      </c>
      <c r="AP53" s="178" t="s">
        <v>175</v>
      </c>
      <c r="AQ53" s="293">
        <v>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0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0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360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360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360</v>
      </c>
      <c r="DI53" s="178" t="s">
        <v>175</v>
      </c>
      <c r="DJ53" s="293">
        <v>20000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0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0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360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360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360</v>
      </c>
      <c r="FM53" s="178" t="s">
        <v>175</v>
      </c>
      <c r="FN53" s="293">
        <v>120300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22357.76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0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361</v>
      </c>
      <c r="C54" s="178" t="s">
        <v>176</v>
      </c>
      <c r="D54" s="293">
        <f t="shared" si="27"/>
        <v>24343.83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5499.52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0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361</v>
      </c>
      <c r="V54" s="178" t="s">
        <v>176</v>
      </c>
      <c r="W54" s="293">
        <v>300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0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0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361</v>
      </c>
      <c r="AP54" s="178" t="s">
        <v>176</v>
      </c>
      <c r="AQ54" s="293">
        <v>2443.83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2083.57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0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361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361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361</v>
      </c>
      <c r="DI54" s="178" t="s">
        <v>176</v>
      </c>
      <c r="DJ54" s="293">
        <v>10000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323.76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0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361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361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361</v>
      </c>
      <c r="FM54" s="178" t="s">
        <v>176</v>
      </c>
      <c r="FN54" s="293">
        <v>11600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3092.19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0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362</v>
      </c>
      <c r="C55" s="178" t="s">
        <v>177</v>
      </c>
      <c r="D55" s="293">
        <f t="shared" si="27"/>
        <v>168527.53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50459.59999999999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0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362</v>
      </c>
      <c r="V55" s="178" t="s">
        <v>177</v>
      </c>
      <c r="W55" s="293">
        <v>300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0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0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362</v>
      </c>
      <c r="AP55" s="178" t="s">
        <v>177</v>
      </c>
      <c r="AQ55" s="293">
        <v>16027.53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15008.339999999998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0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362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362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362</v>
      </c>
      <c r="DI55" s="178" t="s">
        <v>177</v>
      </c>
      <c r="DJ55" s="293">
        <v>20000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0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0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362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362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362</v>
      </c>
      <c r="FM55" s="178" t="s">
        <v>177</v>
      </c>
      <c r="FN55" s="293">
        <v>132200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35451.259999999995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0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363</v>
      </c>
      <c r="C56" s="178" t="s">
        <v>178</v>
      </c>
      <c r="D56" s="293">
        <f t="shared" si="27"/>
        <v>1000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363</v>
      </c>
      <c r="V56" s="178" t="s">
        <v>178</v>
      </c>
      <c r="W56" s="293">
        <v>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363</v>
      </c>
      <c r="AP56" s="178" t="s">
        <v>178</v>
      </c>
      <c r="AQ56" s="293">
        <v>1000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363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363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363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363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363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363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364</v>
      </c>
      <c r="C58" s="178" t="s">
        <v>179</v>
      </c>
      <c r="D58" s="293">
        <f t="shared" si="27"/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0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364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364</v>
      </c>
      <c r="AP58" s="178" t="s">
        <v>179</v>
      </c>
      <c r="AQ58" s="293">
        <v>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0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364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364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364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364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364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364</v>
      </c>
      <c r="FM58" s="178" t="s">
        <v>179</v>
      </c>
      <c r="FN58" s="293">
        <v>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0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427</v>
      </c>
      <c r="B59" s="178" t="s">
        <v>421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4"/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427</v>
      </c>
      <c r="U59" s="178" t="s">
        <v>421</v>
      </c>
      <c r="V59" s="178" t="s">
        <v>180</v>
      </c>
      <c r="W59" s="293"/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427</v>
      </c>
      <c r="AO59" s="178" t="s">
        <v>421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427</v>
      </c>
      <c r="BH59" s="178" t="s">
        <v>421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427</v>
      </c>
      <c r="CA59" s="178" t="s">
        <v>421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427</v>
      </c>
      <c r="DH59" s="178" t="s">
        <v>421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427</v>
      </c>
      <c r="EA59" s="178" t="s">
        <v>421</v>
      </c>
      <c r="EB59" s="178" t="s">
        <v>180</v>
      </c>
      <c r="EC59" s="293"/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/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427</v>
      </c>
      <c r="ET59" s="178" t="s">
        <v>421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427</v>
      </c>
      <c r="FL59" s="178" t="s">
        <v>421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366</v>
      </c>
      <c r="B60" s="180" t="s">
        <v>365</v>
      </c>
      <c r="C60" s="180" t="s">
        <v>181</v>
      </c>
      <c r="D60" s="289">
        <f>D61+D62</f>
        <v>1378018.63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69114.45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0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366</v>
      </c>
      <c r="U60" s="180" t="s">
        <v>365</v>
      </c>
      <c r="V60" s="180" t="s">
        <v>181</v>
      </c>
      <c r="W60" s="293">
        <f>W61+W62</f>
        <v>4607.7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4607.7</v>
      </c>
      <c r="AE60" s="290">
        <v>0</v>
      </c>
      <c r="AF60" s="290">
        <v>0</v>
      </c>
      <c r="AG60" s="293">
        <f>AG61+AG62</f>
        <v>0</v>
      </c>
      <c r="AH60" s="293">
        <f>AH61+AH62</f>
        <v>0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366</v>
      </c>
      <c r="AO60" s="180" t="s">
        <v>365</v>
      </c>
      <c r="AP60" s="180" t="s">
        <v>181</v>
      </c>
      <c r="AQ60" s="289">
        <f>AQ61+AQ62</f>
        <v>1850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1620</v>
      </c>
      <c r="AY60" s="289">
        <f>AY61+AY62</f>
        <v>0</v>
      </c>
      <c r="AZ60" s="289">
        <v>0</v>
      </c>
      <c r="BA60" s="289">
        <v>0</v>
      </c>
      <c r="BB60" s="289">
        <f>BB61+BB62</f>
        <v>0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366</v>
      </c>
      <c r="BH60" s="180" t="s">
        <v>365</v>
      </c>
      <c r="BI60" s="180" t="s">
        <v>181</v>
      </c>
      <c r="BJ60" s="289">
        <f>BJ61+BJ62</f>
        <v>0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0</v>
      </c>
      <c r="BR60" s="289">
        <v>0</v>
      </c>
      <c r="BS60" s="289">
        <v>0</v>
      </c>
      <c r="BT60" s="289">
        <f>BT61+BT62</f>
        <v>0</v>
      </c>
      <c r="BU60" s="289">
        <f>BU61+BU62</f>
        <v>0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366</v>
      </c>
      <c r="CA60" s="180" t="s">
        <v>365</v>
      </c>
      <c r="CB60" s="180" t="s">
        <v>181</v>
      </c>
      <c r="CC60" s="289">
        <f>CC61+CC62</f>
        <v>0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0</v>
      </c>
      <c r="CK60" s="289">
        <f>CK61+CK62</f>
        <v>0</v>
      </c>
      <c r="CL60" s="289">
        <v>0</v>
      </c>
      <c r="CM60" s="289">
        <v>0</v>
      </c>
      <c r="CN60" s="289">
        <f>CN61+CN62</f>
        <v>0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366</v>
      </c>
      <c r="DH60" s="180" t="s">
        <v>365</v>
      </c>
      <c r="DI60" s="180" t="s">
        <v>181</v>
      </c>
      <c r="DJ60" s="289">
        <f>DJ61+DJ62</f>
        <v>4000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0</v>
      </c>
      <c r="DR60" s="289">
        <v>0</v>
      </c>
      <c r="DS60" s="289">
        <v>0</v>
      </c>
      <c r="DT60" s="289">
        <f>DT61+DT62</f>
        <v>0</v>
      </c>
      <c r="DU60" s="289">
        <f>DU61+DU62</f>
        <v>0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366</v>
      </c>
      <c r="EA60" s="180" t="s">
        <v>365</v>
      </c>
      <c r="EB60" s="180" t="s">
        <v>181</v>
      </c>
      <c r="EC60" s="289">
        <f>EC61+EC62</f>
        <v>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0</v>
      </c>
      <c r="EK60" s="289">
        <f>EK61+EK62</f>
        <v>0</v>
      </c>
      <c r="EL60" s="289">
        <v>0</v>
      </c>
      <c r="EM60" s="289">
        <v>0</v>
      </c>
      <c r="EN60" s="289">
        <f>EN61+EN62</f>
        <v>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366</v>
      </c>
      <c r="ET60" s="180" t="s">
        <v>365</v>
      </c>
      <c r="EU60" s="180" t="s">
        <v>181</v>
      </c>
      <c r="EV60" s="289">
        <f>EV61+EV62</f>
        <v>1351410.93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50317.15</v>
      </c>
      <c r="FD60" s="289">
        <f>FD61+FD62</f>
        <v>0</v>
      </c>
      <c r="FE60" s="289">
        <v>0</v>
      </c>
      <c r="FF60" s="289">
        <v>0</v>
      </c>
      <c r="FG60" s="289">
        <f>FG61+FG62</f>
        <v>0</v>
      </c>
      <c r="FH60" s="289">
        <f>FH61+FH62</f>
        <v>0</v>
      </c>
      <c r="FI60" s="292" t="s">
        <v>10</v>
      </c>
      <c r="FJ60" s="292" t="s">
        <v>10</v>
      </c>
      <c r="FK60" s="182" t="s">
        <v>366</v>
      </c>
      <c r="FL60" s="180" t="s">
        <v>365</v>
      </c>
      <c r="FM60" s="180" t="s">
        <v>181</v>
      </c>
      <c r="FN60" s="289">
        <f>FN61+FN62</f>
        <v>16150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12569.6</v>
      </c>
      <c r="FV60" s="289">
        <f>FV61+FV62</f>
        <v>0</v>
      </c>
      <c r="FW60" s="289">
        <v>0</v>
      </c>
      <c r="FX60" s="289">
        <v>0</v>
      </c>
      <c r="FY60" s="289">
        <f>FY61+FY62</f>
        <v>0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255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255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255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255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255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255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255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255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255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324</v>
      </c>
      <c r="B62" s="184">
        <v>2282</v>
      </c>
      <c r="C62" s="178" t="s">
        <v>183</v>
      </c>
      <c r="D62" s="293">
        <f>W62+AQ62+BJ62+CC62+DJ62+EC62+EV62+FN62</f>
        <v>1378018.63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69114.45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0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324</v>
      </c>
      <c r="U62" s="184">
        <v>2282</v>
      </c>
      <c r="V62" s="178" t="s">
        <v>183</v>
      </c>
      <c r="W62" s="293">
        <v>4607.7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4607.7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0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324</v>
      </c>
      <c r="AO62" s="184">
        <v>2282</v>
      </c>
      <c r="AP62" s="178" t="s">
        <v>183</v>
      </c>
      <c r="AQ62" s="293">
        <v>1850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1620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0</v>
      </c>
      <c r="BC62" s="295">
        <v>0</v>
      </c>
      <c r="BD62" s="296" t="s">
        <v>10</v>
      </c>
      <c r="BE62" s="296" t="s">
        <v>10</v>
      </c>
      <c r="BF62" s="158"/>
      <c r="BG62" s="183" t="s">
        <v>324</v>
      </c>
      <c r="BH62" s="184">
        <v>2282</v>
      </c>
      <c r="BI62" s="178" t="s">
        <v>183</v>
      </c>
      <c r="BJ62" s="293">
        <v>0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0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0</v>
      </c>
      <c r="BV62" s="295">
        <v>0</v>
      </c>
      <c r="BW62" s="301" t="s">
        <v>10</v>
      </c>
      <c r="BX62" s="301" t="s">
        <v>10</v>
      </c>
      <c r="BY62" s="158"/>
      <c r="BZ62" s="183" t="s">
        <v>324</v>
      </c>
      <c r="CA62" s="184">
        <v>2282</v>
      </c>
      <c r="CB62" s="178" t="s">
        <v>183</v>
      </c>
      <c r="CC62" s="293">
        <v>0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0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0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324</v>
      </c>
      <c r="DH62" s="184">
        <v>2282</v>
      </c>
      <c r="DI62" s="178" t="s">
        <v>183</v>
      </c>
      <c r="DJ62" s="293">
        <v>4000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0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0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324</v>
      </c>
      <c r="EA62" s="184">
        <v>2282</v>
      </c>
      <c r="EB62" s="178" t="s">
        <v>183</v>
      </c>
      <c r="EC62" s="293">
        <v>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324</v>
      </c>
      <c r="ET62" s="184">
        <v>2282</v>
      </c>
      <c r="EU62" s="178" t="s">
        <v>183</v>
      </c>
      <c r="EV62" s="293">
        <v>1351410.93</v>
      </c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50317.15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0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324</v>
      </c>
      <c r="FL62" s="184">
        <v>2282</v>
      </c>
      <c r="FM62" s="178" t="s">
        <v>183</v>
      </c>
      <c r="FN62" s="293">
        <v>16150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12569.6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0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367</v>
      </c>
      <c r="B63" s="179" t="s">
        <v>368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367</v>
      </c>
      <c r="U63" s="179" t="s">
        <v>368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367</v>
      </c>
      <c r="AO63" s="179" t="s">
        <v>368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367</v>
      </c>
      <c r="BH63" s="179" t="s">
        <v>368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367</v>
      </c>
      <c r="CA63" s="179" t="s">
        <v>368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367</v>
      </c>
      <c r="DH63" s="179" t="s">
        <v>368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367</v>
      </c>
      <c r="EA63" s="179" t="s">
        <v>368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367</v>
      </c>
      <c r="ET63" s="179" t="s">
        <v>368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367</v>
      </c>
      <c r="FL63" s="179" t="s">
        <v>368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369</v>
      </c>
      <c r="B64" s="180" t="s">
        <v>217</v>
      </c>
      <c r="C64" s="180" t="s">
        <v>253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369</v>
      </c>
      <c r="U64" s="180" t="s">
        <v>217</v>
      </c>
      <c r="V64" s="180" t="s">
        <v>253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369</v>
      </c>
      <c r="AO64" s="180" t="s">
        <v>217</v>
      </c>
      <c r="AP64" s="180" t="s">
        <v>253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369</v>
      </c>
      <c r="BH64" s="180" t="s">
        <v>217</v>
      </c>
      <c r="BI64" s="180" t="s">
        <v>253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369</v>
      </c>
      <c r="CA64" s="180" t="s">
        <v>217</v>
      </c>
      <c r="CB64" s="180" t="s">
        <v>253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369</v>
      </c>
      <c r="DH64" s="180" t="s">
        <v>217</v>
      </c>
      <c r="DI64" s="180" t="s">
        <v>253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369</v>
      </c>
      <c r="EA64" s="180" t="s">
        <v>217</v>
      </c>
      <c r="EB64" s="180" t="s">
        <v>253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369</v>
      </c>
      <c r="ET64" s="180" t="s">
        <v>217</v>
      </c>
      <c r="EU64" s="180" t="s">
        <v>253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369</v>
      </c>
      <c r="FL64" s="180" t="s">
        <v>217</v>
      </c>
      <c r="FM64" s="180" t="s">
        <v>253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370</v>
      </c>
      <c r="B65" s="180" t="s">
        <v>218</v>
      </c>
      <c r="C65" s="180" t="s">
        <v>254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370</v>
      </c>
      <c r="U65" s="180" t="s">
        <v>218</v>
      </c>
      <c r="V65" s="180" t="s">
        <v>254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370</v>
      </c>
      <c r="AO65" s="180" t="s">
        <v>218</v>
      </c>
      <c r="AP65" s="180" t="s">
        <v>254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370</v>
      </c>
      <c r="BH65" s="180" t="s">
        <v>218</v>
      </c>
      <c r="BI65" s="180" t="s">
        <v>254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370</v>
      </c>
      <c r="CA65" s="180" t="s">
        <v>218</v>
      </c>
      <c r="CB65" s="180" t="s">
        <v>254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370</v>
      </c>
      <c r="DH65" s="180" t="s">
        <v>218</v>
      </c>
      <c r="DI65" s="180" t="s">
        <v>254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370</v>
      </c>
      <c r="EA65" s="180" t="s">
        <v>218</v>
      </c>
      <c r="EB65" s="180" t="s">
        <v>254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370</v>
      </c>
      <c r="ET65" s="180" t="s">
        <v>218</v>
      </c>
      <c r="EU65" s="180" t="s">
        <v>254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370</v>
      </c>
      <c r="FL65" s="180" t="s">
        <v>218</v>
      </c>
      <c r="FM65" s="180" t="s">
        <v>254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371</v>
      </c>
      <c r="B66" s="179" t="s">
        <v>372</v>
      </c>
      <c r="C66" s="179" t="s">
        <v>256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371</v>
      </c>
      <c r="U66" s="179" t="s">
        <v>372</v>
      </c>
      <c r="V66" s="179" t="s">
        <v>256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371</v>
      </c>
      <c r="AO66" s="179" t="s">
        <v>372</v>
      </c>
      <c r="AP66" s="179" t="s">
        <v>256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371</v>
      </c>
      <c r="BH66" s="179" t="s">
        <v>372</v>
      </c>
      <c r="BI66" s="179" t="s">
        <v>256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371</v>
      </c>
      <c r="CA66" s="179" t="s">
        <v>372</v>
      </c>
      <c r="CB66" s="179" t="s">
        <v>256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371</v>
      </c>
      <c r="DH66" s="179" t="s">
        <v>372</v>
      </c>
      <c r="DI66" s="179" t="s">
        <v>256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371</v>
      </c>
      <c r="EA66" s="179" t="s">
        <v>372</v>
      </c>
      <c r="EB66" s="179" t="s">
        <v>256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371</v>
      </c>
      <c r="ET66" s="179" t="s">
        <v>372</v>
      </c>
      <c r="EU66" s="179" t="s">
        <v>256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371</v>
      </c>
      <c r="FL66" s="179" t="s">
        <v>372</v>
      </c>
      <c r="FM66" s="179" t="s">
        <v>256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373</v>
      </c>
      <c r="C67" s="180" t="s">
        <v>257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373</v>
      </c>
      <c r="V67" s="180" t="s">
        <v>257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373</v>
      </c>
      <c r="AP67" s="180" t="s">
        <v>257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373</v>
      </c>
      <c r="BI67" s="180" t="s">
        <v>257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373</v>
      </c>
      <c r="CB67" s="180" t="s">
        <v>257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373</v>
      </c>
      <c r="DI67" s="180" t="s">
        <v>257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373</v>
      </c>
      <c r="EB67" s="180" t="s">
        <v>257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373</v>
      </c>
      <c r="EU67" s="180" t="s">
        <v>257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373</v>
      </c>
      <c r="FM67" s="180" t="s">
        <v>257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374</v>
      </c>
      <c r="C68" s="180" t="s">
        <v>258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374</v>
      </c>
      <c r="V68" s="180" t="s">
        <v>258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374</v>
      </c>
      <c r="AP68" s="180" t="s">
        <v>258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374</v>
      </c>
      <c r="BI68" s="180" t="s">
        <v>258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374</v>
      </c>
      <c r="CB68" s="180" t="s">
        <v>258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374</v>
      </c>
      <c r="DI68" s="180" t="s">
        <v>258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374</v>
      </c>
      <c r="EB68" s="180" t="s">
        <v>258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374</v>
      </c>
      <c r="EU68" s="180" t="s">
        <v>258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374</v>
      </c>
      <c r="FM68" s="180" t="s">
        <v>258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375</v>
      </c>
      <c r="B69" s="180" t="s">
        <v>376</v>
      </c>
      <c r="C69" s="180" t="s">
        <v>259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375</v>
      </c>
      <c r="U69" s="180" t="s">
        <v>376</v>
      </c>
      <c r="V69" s="180" t="s">
        <v>259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375</v>
      </c>
      <c r="AO69" s="180" t="s">
        <v>376</v>
      </c>
      <c r="AP69" s="180" t="s">
        <v>259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375</v>
      </c>
      <c r="BH69" s="180" t="s">
        <v>376</v>
      </c>
      <c r="BI69" s="180" t="s">
        <v>259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375</v>
      </c>
      <c r="CA69" s="180" t="s">
        <v>376</v>
      </c>
      <c r="CB69" s="180" t="s">
        <v>259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375</v>
      </c>
      <c r="DH69" s="180" t="s">
        <v>376</v>
      </c>
      <c r="DI69" s="180" t="s">
        <v>259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375</v>
      </c>
      <c r="EA69" s="180" t="s">
        <v>376</v>
      </c>
      <c r="EB69" s="180" t="s">
        <v>259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375</v>
      </c>
      <c r="ET69" s="180" t="s">
        <v>376</v>
      </c>
      <c r="EU69" s="180" t="s">
        <v>259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375</v>
      </c>
      <c r="FL69" s="180" t="s">
        <v>376</v>
      </c>
      <c r="FM69" s="180" t="s">
        <v>259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377</v>
      </c>
      <c r="B70" s="179" t="s">
        <v>378</v>
      </c>
      <c r="C70" s="179" t="s">
        <v>260</v>
      </c>
      <c r="D70" s="283">
        <f>D71+D72+D73</f>
        <v>10620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5093.04</v>
      </c>
      <c r="L70" s="286"/>
      <c r="M70" s="286"/>
      <c r="N70" s="286"/>
      <c r="O70" s="286">
        <f>O71+O72+O73</f>
        <v>0</v>
      </c>
      <c r="P70" s="286"/>
      <c r="Q70" s="303"/>
      <c r="R70" s="303"/>
      <c r="S70" s="325"/>
      <c r="T70" s="188" t="s">
        <v>377</v>
      </c>
      <c r="U70" s="179" t="s">
        <v>378</v>
      </c>
      <c r="V70" s="179" t="s">
        <v>260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377</v>
      </c>
      <c r="AO70" s="179" t="s">
        <v>378</v>
      </c>
      <c r="AP70" s="179" t="s">
        <v>260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377</v>
      </c>
      <c r="BH70" s="179" t="s">
        <v>378</v>
      </c>
      <c r="BI70" s="179" t="s">
        <v>260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377</v>
      </c>
      <c r="CA70" s="179" t="s">
        <v>378</v>
      </c>
      <c r="CB70" s="179" t="s">
        <v>260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377</v>
      </c>
      <c r="DH70" s="179" t="s">
        <v>378</v>
      </c>
      <c r="DI70" s="179" t="s">
        <v>260</v>
      </c>
      <c r="DJ70" s="283">
        <f>DJ71+DJ72+DJ73</f>
        <v>2000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1340.28</v>
      </c>
      <c r="DR70" s="283">
        <v>0</v>
      </c>
      <c r="DS70" s="283">
        <v>0</v>
      </c>
      <c r="DT70" s="283">
        <f>DT71+DT72+DT73</f>
        <v>0</v>
      </c>
      <c r="DU70" s="283">
        <f>DU71+DU72+DU73</f>
        <v>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377</v>
      </c>
      <c r="EA70" s="179" t="s">
        <v>378</v>
      </c>
      <c r="EB70" s="179" t="s">
        <v>260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377</v>
      </c>
      <c r="ET70" s="179" t="s">
        <v>378</v>
      </c>
      <c r="EU70" s="179" t="s">
        <v>260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377</v>
      </c>
      <c r="FL70" s="179" t="s">
        <v>378</v>
      </c>
      <c r="FM70" s="179" t="s">
        <v>260</v>
      </c>
      <c r="FN70" s="283">
        <f>FN71+FN72+FN73</f>
        <v>8620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3752.76</v>
      </c>
      <c r="FV70" s="283">
        <f>FV71+FV72+FV73</f>
        <v>0</v>
      </c>
      <c r="FW70" s="283">
        <v>0</v>
      </c>
      <c r="FX70" s="283">
        <v>0</v>
      </c>
      <c r="FY70" s="283">
        <f>FY71+FY72+FY73</f>
        <v>0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379</v>
      </c>
      <c r="C71" s="180" t="s">
        <v>261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379</v>
      </c>
      <c r="V71" s="180" t="s">
        <v>261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379</v>
      </c>
      <c r="AP71" s="180" t="s">
        <v>261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379</v>
      </c>
      <c r="BI71" s="180" t="s">
        <v>261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379</v>
      </c>
      <c r="CB71" s="180" t="s">
        <v>261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379</v>
      </c>
      <c r="DI71" s="180" t="s">
        <v>261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379</v>
      </c>
      <c r="EB71" s="180" t="s">
        <v>261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379</v>
      </c>
      <c r="EU71" s="180" t="s">
        <v>261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379</v>
      </c>
      <c r="FM71" s="180" t="s">
        <v>261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380</v>
      </c>
      <c r="C72" s="180" t="s">
        <v>262</v>
      </c>
      <c r="D72" s="293">
        <f>W72+AQ72+BJ72+CC72+DJ72+EC72+EV72+FN72</f>
        <v>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0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380</v>
      </c>
      <c r="V72" s="180" t="s">
        <v>262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380</v>
      </c>
      <c r="AP72" s="180" t="s">
        <v>262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380</v>
      </c>
      <c r="BI72" s="180" t="s">
        <v>262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380</v>
      </c>
      <c r="CB72" s="180" t="s">
        <v>262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380</v>
      </c>
      <c r="DI72" s="180" t="s">
        <v>262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380</v>
      </c>
      <c r="EB72" s="180" t="s">
        <v>262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380</v>
      </c>
      <c r="EU72" s="180" t="s">
        <v>262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380</v>
      </c>
      <c r="FM72" s="180" t="s">
        <v>262</v>
      </c>
      <c r="FN72" s="289">
        <v>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0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382</v>
      </c>
      <c r="B73" s="180" t="s">
        <v>381</v>
      </c>
      <c r="C73" s="180" t="s">
        <v>185</v>
      </c>
      <c r="D73" s="293">
        <f>W73+AQ73+BJ73+CC73+DJ73+EC73+EV73+FN73</f>
        <v>10620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5093.04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0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382</v>
      </c>
      <c r="U73" s="180" t="s">
        <v>381</v>
      </c>
      <c r="V73" s="180" t="s">
        <v>185</v>
      </c>
      <c r="W73" s="289">
        <v>0</v>
      </c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382</v>
      </c>
      <c r="AO73" s="180" t="s">
        <v>381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382</v>
      </c>
      <c r="BH73" s="180" t="s">
        <v>381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382</v>
      </c>
      <c r="CA73" s="180" t="s">
        <v>381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382</v>
      </c>
      <c r="DH73" s="180" t="s">
        <v>381</v>
      </c>
      <c r="DI73" s="180" t="s">
        <v>185</v>
      </c>
      <c r="DJ73" s="289">
        <v>2000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1340.28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382</v>
      </c>
      <c r="EA73" s="180" t="s">
        <v>381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382</v>
      </c>
      <c r="ET73" s="180" t="s">
        <v>381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382</v>
      </c>
      <c r="FL73" s="180" t="s">
        <v>381</v>
      </c>
      <c r="FM73" s="180" t="s">
        <v>185</v>
      </c>
      <c r="FN73" s="289">
        <v>8620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3752.76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0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383</v>
      </c>
      <c r="B74" s="179" t="s">
        <v>384</v>
      </c>
      <c r="C74" s="179" t="s">
        <v>186</v>
      </c>
      <c r="D74" s="283">
        <f>W74+AQ74+BJ74+CC74+DJ74+EC74+EV74+FN74</f>
        <v>96240.73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60574.53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0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383</v>
      </c>
      <c r="U74" s="179" t="s">
        <v>384</v>
      </c>
      <c r="V74" s="179" t="s">
        <v>186</v>
      </c>
      <c r="W74" s="283">
        <v>940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530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0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383</v>
      </c>
      <c r="AO74" s="179" t="s">
        <v>384</v>
      </c>
      <c r="AP74" s="179" t="s">
        <v>186</v>
      </c>
      <c r="AQ74" s="283">
        <v>68680.73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55056.21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0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383</v>
      </c>
      <c r="BH74" s="179" t="s">
        <v>384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383</v>
      </c>
      <c r="CA74" s="179" t="s">
        <v>384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383</v>
      </c>
      <c r="DH74" s="179" t="s">
        <v>384</v>
      </c>
      <c r="DI74" s="179" t="s">
        <v>186</v>
      </c>
      <c r="DJ74" s="283">
        <v>1000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286.16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0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383</v>
      </c>
      <c r="EA74" s="179" t="s">
        <v>384</v>
      </c>
      <c r="EB74" s="179" t="s">
        <v>186</v>
      </c>
      <c r="EC74" s="283">
        <v>3000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337.1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0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383</v>
      </c>
      <c r="ET74" s="179" t="s">
        <v>384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383</v>
      </c>
      <c r="FL74" s="179" t="s">
        <v>384</v>
      </c>
      <c r="FM74" s="179" t="s">
        <v>186</v>
      </c>
      <c r="FN74" s="283">
        <v>22620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4365.0599999999995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0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298985.9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201918.35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0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0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0</v>
      </c>
      <c r="AE75" s="290">
        <v>0</v>
      </c>
      <c r="AF75" s="290">
        <v>0</v>
      </c>
      <c r="AG75" s="283">
        <f>AG76+AG93</f>
        <v>0</v>
      </c>
      <c r="AH75" s="283">
        <f>AH76+AH93</f>
        <v>0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81485.9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55389.8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28000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19754.59</v>
      </c>
      <c r="DR75" s="283">
        <v>0</v>
      </c>
      <c r="DS75" s="283">
        <v>0</v>
      </c>
      <c r="DT75" s="283">
        <f>DT76+DT93</f>
        <v>0</v>
      </c>
      <c r="DU75" s="283">
        <f>DU76+DU93</f>
        <v>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189500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126773.96</v>
      </c>
      <c r="FV75" s="283">
        <f>FV76+FV93</f>
        <v>0</v>
      </c>
      <c r="FW75" s="283">
        <v>0</v>
      </c>
      <c r="FX75" s="283">
        <v>0</v>
      </c>
      <c r="FY75" s="283">
        <f>FY76+FY93</f>
        <v>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385</v>
      </c>
      <c r="C76" s="179" t="s">
        <v>197</v>
      </c>
      <c r="D76" s="283">
        <f>D77+D82</f>
        <v>298985.9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201918.35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0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385</v>
      </c>
      <c r="V76" s="179" t="s">
        <v>197</v>
      </c>
      <c r="W76" s="283">
        <f>W77+W78+W82+W86+W91+W92</f>
        <v>0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0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0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385</v>
      </c>
      <c r="AP76" s="179" t="s">
        <v>197</v>
      </c>
      <c r="AQ76" s="283">
        <f>AQ77+AQ78+AQ82+AQ86+AQ91+AQ92</f>
        <v>81485.9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55389.8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385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385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385</v>
      </c>
      <c r="DI76" s="179" t="s">
        <v>197</v>
      </c>
      <c r="DJ76" s="283">
        <f>DJ77+DJ78+DJ82+DJ86+DJ91+DJ92</f>
        <v>28000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19754.59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385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385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385</v>
      </c>
      <c r="FM76" s="179" t="s">
        <v>197</v>
      </c>
      <c r="FN76" s="283">
        <f>FN77+FN78+FN82+FN86+FN91+FN92</f>
        <v>189500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126773.96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386</v>
      </c>
      <c r="C77" s="180" t="s">
        <v>198</v>
      </c>
      <c r="D77" s="293">
        <f>W77+AQ77+BJ77+CC77+DJ77+EC77+EV77+FN77</f>
        <v>298985.9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201918.35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0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386</v>
      </c>
      <c r="V77" s="180" t="s">
        <v>198</v>
      </c>
      <c r="W77" s="289">
        <v>0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0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0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386</v>
      </c>
      <c r="AP77" s="180" t="s">
        <v>198</v>
      </c>
      <c r="AQ77" s="289">
        <v>81485.9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55389.8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386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386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386</v>
      </c>
      <c r="DI77" s="180" t="s">
        <v>198</v>
      </c>
      <c r="DJ77" s="289">
        <v>28000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19754.59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386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386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386</v>
      </c>
      <c r="FM77" s="180" t="s">
        <v>198</v>
      </c>
      <c r="FN77" s="289">
        <v>189500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126773.96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0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387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387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387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387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387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387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387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387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387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388</v>
      </c>
      <c r="B79" s="178" t="s">
        <v>389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388</v>
      </c>
      <c r="U79" s="178" t="s">
        <v>389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388</v>
      </c>
      <c r="AO79" s="178" t="s">
        <v>389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388</v>
      </c>
      <c r="BH79" s="178" t="s">
        <v>389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388</v>
      </c>
      <c r="CA79" s="178" t="s">
        <v>389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388</v>
      </c>
      <c r="DH79" s="178" t="s">
        <v>389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388</v>
      </c>
      <c r="EA79" s="178" t="s">
        <v>389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388</v>
      </c>
      <c r="ET79" s="178" t="s">
        <v>389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388</v>
      </c>
      <c r="FL79" s="178" t="s">
        <v>389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285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285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285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285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285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285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285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285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285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390</v>
      </c>
      <c r="B81" s="178" t="s">
        <v>391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390</v>
      </c>
      <c r="U81" s="178" t="s">
        <v>391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390</v>
      </c>
      <c r="AO81" s="178" t="s">
        <v>391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390</v>
      </c>
      <c r="BH81" s="178" t="s">
        <v>391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390</v>
      </c>
      <c r="CA81" s="178" t="s">
        <v>391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390</v>
      </c>
      <c r="DH81" s="178" t="s">
        <v>391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390</v>
      </c>
      <c r="EA81" s="178" t="s">
        <v>391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390</v>
      </c>
      <c r="ET81" s="178" t="s">
        <v>391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390</v>
      </c>
      <c r="FL81" s="178" t="s">
        <v>391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263</v>
      </c>
      <c r="B82" s="180" t="s">
        <v>392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263</v>
      </c>
      <c r="U82" s="180" t="s">
        <v>392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263</v>
      </c>
      <c r="AO82" s="180" t="s">
        <v>392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263</v>
      </c>
      <c r="BH82" s="180" t="s">
        <v>392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263</v>
      </c>
      <c r="CA82" s="180" t="s">
        <v>392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263</v>
      </c>
      <c r="DH82" s="180" t="s">
        <v>392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263</v>
      </c>
      <c r="EA82" s="180" t="s">
        <v>392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263</v>
      </c>
      <c r="ET82" s="180" t="s">
        <v>392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263</v>
      </c>
      <c r="FL82" s="180" t="s">
        <v>392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393</v>
      </c>
      <c r="B83" s="178" t="s">
        <v>394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393</v>
      </c>
      <c r="U83" s="178" t="s">
        <v>394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393</v>
      </c>
      <c r="AO83" s="178" t="s">
        <v>394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393</v>
      </c>
      <c r="BH83" s="178" t="s">
        <v>394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393</v>
      </c>
      <c r="CA83" s="178" t="s">
        <v>394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393</v>
      </c>
      <c r="DH83" s="178" t="s">
        <v>394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393</v>
      </c>
      <c r="EA83" s="178" t="s">
        <v>394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393</v>
      </c>
      <c r="ET83" s="178" t="s">
        <v>394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393</v>
      </c>
      <c r="FL83" s="178" t="s">
        <v>394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264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264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264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264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264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264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264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264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264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265</v>
      </c>
      <c r="B85" s="178" t="s">
        <v>395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265</v>
      </c>
      <c r="U85" s="178" t="s">
        <v>395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265</v>
      </c>
      <c r="AO85" s="178" t="s">
        <v>395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265</v>
      </c>
      <c r="BH85" s="178" t="s">
        <v>395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265</v>
      </c>
      <c r="CA85" s="178" t="s">
        <v>395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265</v>
      </c>
      <c r="DH85" s="178" t="s">
        <v>395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265</v>
      </c>
      <c r="EA85" s="178" t="s">
        <v>395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265</v>
      </c>
      <c r="ET85" s="178" t="s">
        <v>395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265</v>
      </c>
      <c r="FL85" s="178" t="s">
        <v>395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266</v>
      </c>
      <c r="B86" s="180" t="s">
        <v>396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266</v>
      </c>
      <c r="U86" s="180" t="s">
        <v>396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266</v>
      </c>
      <c r="AO86" s="180" t="s">
        <v>396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266</v>
      </c>
      <c r="BH86" s="180" t="s">
        <v>396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266</v>
      </c>
      <c r="CA86" s="180" t="s">
        <v>396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266</v>
      </c>
      <c r="DH86" s="180" t="s">
        <v>396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266</v>
      </c>
      <c r="EA86" s="180" t="s">
        <v>396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266</v>
      </c>
      <c r="ET86" s="180" t="s">
        <v>396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266</v>
      </c>
      <c r="FL86" s="180" t="s">
        <v>396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397</v>
      </c>
      <c r="B87" s="178" t="s">
        <v>398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397</v>
      </c>
      <c r="U87" s="178" t="s">
        <v>398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397</v>
      </c>
      <c r="AO87" s="178" t="s">
        <v>398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397</v>
      </c>
      <c r="BH87" s="178" t="s">
        <v>398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397</v>
      </c>
      <c r="CA87" s="178" t="s">
        <v>398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397</v>
      </c>
      <c r="DH87" s="178" t="s">
        <v>398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397</v>
      </c>
      <c r="EA87" s="178" t="s">
        <v>398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397</v>
      </c>
      <c r="ET87" s="178" t="s">
        <v>398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397</v>
      </c>
      <c r="FL87" s="178" t="s">
        <v>398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268</v>
      </c>
      <c r="B88" s="178" t="s">
        <v>267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268</v>
      </c>
      <c r="U88" s="178" t="s">
        <v>267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268</v>
      </c>
      <c r="AO88" s="178" t="s">
        <v>267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268</v>
      </c>
      <c r="BH88" s="178" t="s">
        <v>267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268</v>
      </c>
      <c r="CA88" s="178" t="s">
        <v>267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268</v>
      </c>
      <c r="DH88" s="178" t="s">
        <v>267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268</v>
      </c>
      <c r="EA88" s="178" t="s">
        <v>267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268</v>
      </c>
      <c r="ET88" s="178" t="s">
        <v>267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268</v>
      </c>
      <c r="FL88" s="178" t="s">
        <v>267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399</v>
      </c>
      <c r="B89" s="178" t="s">
        <v>400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399</v>
      </c>
      <c r="U89" s="178" t="s">
        <v>400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399</v>
      </c>
      <c r="AO89" s="178" t="s">
        <v>400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399</v>
      </c>
      <c r="BH89" s="178" t="s">
        <v>400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399</v>
      </c>
      <c r="CA89" s="178" t="s">
        <v>400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399</v>
      </c>
      <c r="DH89" s="178" t="s">
        <v>400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399</v>
      </c>
      <c r="EA89" s="178" t="s">
        <v>400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399</v>
      </c>
      <c r="ET89" s="178" t="s">
        <v>400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399</v>
      </c>
      <c r="FL89" s="178" t="s">
        <v>400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401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401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401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401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401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401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401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401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401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402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402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402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402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402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402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402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402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402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403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403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403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403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403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403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403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403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403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404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404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404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404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404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404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404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404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404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286</v>
      </c>
      <c r="B94" s="180" t="s">
        <v>405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286</v>
      </c>
      <c r="U94" s="180" t="s">
        <v>405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286</v>
      </c>
      <c r="AO94" s="180" t="s">
        <v>405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286</v>
      </c>
      <c r="BH94" s="180" t="s">
        <v>405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286</v>
      </c>
      <c r="CA94" s="180" t="s">
        <v>405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286</v>
      </c>
      <c r="DH94" s="180" t="s">
        <v>405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286</v>
      </c>
      <c r="EA94" s="180" t="s">
        <v>405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286</v>
      </c>
      <c r="ET94" s="180" t="s">
        <v>405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286</v>
      </c>
      <c r="FL94" s="180" t="s">
        <v>405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287</v>
      </c>
      <c r="B95" s="180" t="s">
        <v>406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287</v>
      </c>
      <c r="U95" s="180" t="s">
        <v>406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287</v>
      </c>
      <c r="AO95" s="180" t="s">
        <v>406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287</v>
      </c>
      <c r="BH95" s="180" t="s">
        <v>406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287</v>
      </c>
      <c r="CA95" s="180" t="s">
        <v>406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287</v>
      </c>
      <c r="DH95" s="180" t="s">
        <v>406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287</v>
      </c>
      <c r="EA95" s="180" t="s">
        <v>406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287</v>
      </c>
      <c r="ET95" s="180" t="s">
        <v>406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287</v>
      </c>
      <c r="FL95" s="180" t="s">
        <v>406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407</v>
      </c>
      <c r="B96" s="180" t="s">
        <v>408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407</v>
      </c>
      <c r="U96" s="180" t="s">
        <v>408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407</v>
      </c>
      <c r="AO96" s="180" t="s">
        <v>408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407</v>
      </c>
      <c r="BH96" s="180" t="s">
        <v>408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407</v>
      </c>
      <c r="CA96" s="180" t="s">
        <v>408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407</v>
      </c>
      <c r="DH96" s="180" t="s">
        <v>408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407</v>
      </c>
      <c r="EA96" s="180" t="s">
        <v>408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407</v>
      </c>
      <c r="ET96" s="180" t="s">
        <v>408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407</v>
      </c>
      <c r="FL96" s="180" t="s">
        <v>408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409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409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409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409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409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409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409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409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409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297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297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297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297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297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297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297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297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297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298</v>
      </c>
      <c r="B99" s="179" t="s">
        <v>299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297</v>
      </c>
      <c r="U99" s="179" t="s">
        <v>299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298</v>
      </c>
      <c r="AO99" s="179" t="s">
        <v>299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298</v>
      </c>
      <c r="BH99" s="179" t="s">
        <v>299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298</v>
      </c>
      <c r="CA99" s="179" t="s">
        <v>299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298</v>
      </c>
      <c r="DH99" s="179" t="s">
        <v>299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298</v>
      </c>
      <c r="EA99" s="179" t="s">
        <v>299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298</v>
      </c>
      <c r="ET99" s="179" t="s">
        <v>299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298</v>
      </c>
      <c r="FL99" s="179" t="s">
        <v>299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273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273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273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273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273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273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273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273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273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274</v>
      </c>
      <c r="B101" s="184">
        <v>4111</v>
      </c>
      <c r="C101" s="178" t="s">
        <v>269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274</v>
      </c>
      <c r="U101" s="184">
        <v>4111</v>
      </c>
      <c r="V101" s="178" t="s">
        <v>269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274</v>
      </c>
      <c r="AO101" s="184">
        <v>4111</v>
      </c>
      <c r="AP101" s="178" t="s">
        <v>269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274</v>
      </c>
      <c r="BH101" s="184">
        <v>4111</v>
      </c>
      <c r="BI101" s="178" t="s">
        <v>269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274</v>
      </c>
      <c r="CA101" s="184">
        <v>4111</v>
      </c>
      <c r="CB101" s="178" t="s">
        <v>269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274</v>
      </c>
      <c r="DH101" s="184">
        <v>4111</v>
      </c>
      <c r="DI101" s="178" t="s">
        <v>269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274</v>
      </c>
      <c r="EA101" s="184">
        <v>4111</v>
      </c>
      <c r="EB101" s="178" t="s">
        <v>269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274</v>
      </c>
      <c r="ET101" s="184">
        <v>4111</v>
      </c>
      <c r="EU101" s="178" t="s">
        <v>269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274</v>
      </c>
      <c r="FL101" s="184">
        <v>4111</v>
      </c>
      <c r="FM101" s="178" t="s">
        <v>269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275</v>
      </c>
      <c r="B102" s="184">
        <v>4112</v>
      </c>
      <c r="C102" s="242" t="s">
        <v>270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275</v>
      </c>
      <c r="U102" s="184">
        <v>4112</v>
      </c>
      <c r="V102" s="242" t="s">
        <v>270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275</v>
      </c>
      <c r="AO102" s="184">
        <v>4112</v>
      </c>
      <c r="AP102" s="242" t="s">
        <v>270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275</v>
      </c>
      <c r="BH102" s="184">
        <v>4112</v>
      </c>
      <c r="BI102" s="242" t="s">
        <v>270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275</v>
      </c>
      <c r="CA102" s="184">
        <v>4112</v>
      </c>
      <c r="CB102" s="242" t="s">
        <v>270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275</v>
      </c>
      <c r="DH102" s="184">
        <v>4112</v>
      </c>
      <c r="DI102" s="242" t="s">
        <v>270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275</v>
      </c>
      <c r="EA102" s="184">
        <v>4112</v>
      </c>
      <c r="EB102" s="242" t="s">
        <v>270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275</v>
      </c>
      <c r="ET102" s="184">
        <v>4112</v>
      </c>
      <c r="EU102" s="242" t="s">
        <v>270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275</v>
      </c>
      <c r="FL102" s="184">
        <v>4112</v>
      </c>
      <c r="FM102" s="242" t="s">
        <v>270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276</v>
      </c>
      <c r="B103" s="184">
        <v>4113</v>
      </c>
      <c r="C103" s="242" t="s">
        <v>271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276</v>
      </c>
      <c r="U103" s="184">
        <v>4113</v>
      </c>
      <c r="V103" s="242" t="s">
        <v>271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276</v>
      </c>
      <c r="AO103" s="184">
        <v>4113</v>
      </c>
      <c r="AP103" s="242" t="s">
        <v>271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276</v>
      </c>
      <c r="BH103" s="184">
        <v>4113</v>
      </c>
      <c r="BI103" s="242" t="s">
        <v>271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276</v>
      </c>
      <c r="CA103" s="184">
        <v>4113</v>
      </c>
      <c r="CB103" s="242" t="s">
        <v>271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276</v>
      </c>
      <c r="DH103" s="184">
        <v>4113</v>
      </c>
      <c r="DI103" s="242" t="s">
        <v>271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276</v>
      </c>
      <c r="EA103" s="184">
        <v>4113</v>
      </c>
      <c r="EB103" s="242" t="s">
        <v>271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276</v>
      </c>
      <c r="ET103" s="184">
        <v>4113</v>
      </c>
      <c r="EU103" s="242" t="s">
        <v>271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276</v>
      </c>
      <c r="FL103" s="184">
        <v>4113</v>
      </c>
      <c r="FM103" s="242" t="s">
        <v>271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301</v>
      </c>
      <c r="B104" s="271">
        <v>4120</v>
      </c>
      <c r="C104" s="272" t="s">
        <v>272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301</v>
      </c>
      <c r="U104" s="271">
        <v>4120</v>
      </c>
      <c r="V104" s="272" t="s">
        <v>272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301</v>
      </c>
      <c r="AO104" s="271">
        <v>4120</v>
      </c>
      <c r="AP104" s="272" t="s">
        <v>272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301</v>
      </c>
      <c r="BH104" s="271">
        <v>4120</v>
      </c>
      <c r="BI104" s="272" t="s">
        <v>272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301</v>
      </c>
      <c r="CA104" s="271">
        <v>4120</v>
      </c>
      <c r="CB104" s="272" t="s">
        <v>272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301</v>
      </c>
      <c r="DH104" s="271">
        <v>4120</v>
      </c>
      <c r="DI104" s="272" t="s">
        <v>272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301</v>
      </c>
      <c r="EA104" s="271">
        <v>4120</v>
      </c>
      <c r="EB104" s="272" t="s">
        <v>272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301</v>
      </c>
      <c r="ET104" s="271">
        <v>4120</v>
      </c>
      <c r="EU104" s="272" t="s">
        <v>272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301</v>
      </c>
      <c r="FL104" s="271">
        <v>4120</v>
      </c>
      <c r="FM104" s="272" t="s">
        <v>272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302</v>
      </c>
      <c r="B105" s="270">
        <v>4121</v>
      </c>
      <c r="C105" s="242" t="s">
        <v>278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302</v>
      </c>
      <c r="U105" s="270">
        <v>4121</v>
      </c>
      <c r="V105" s="242" t="s">
        <v>278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302</v>
      </c>
      <c r="AO105" s="270">
        <v>4121</v>
      </c>
      <c r="AP105" s="242" t="s">
        <v>278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302</v>
      </c>
      <c r="BH105" s="270">
        <v>4121</v>
      </c>
      <c r="BI105" s="242" t="s">
        <v>278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302</v>
      </c>
      <c r="CA105" s="270">
        <v>4121</v>
      </c>
      <c r="CB105" s="242" t="s">
        <v>278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302</v>
      </c>
      <c r="DH105" s="270">
        <v>4121</v>
      </c>
      <c r="DI105" s="242" t="s">
        <v>278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302</v>
      </c>
      <c r="EA105" s="270">
        <v>4121</v>
      </c>
      <c r="EB105" s="242" t="s">
        <v>278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302</v>
      </c>
      <c r="ET105" s="270">
        <v>4121</v>
      </c>
      <c r="EU105" s="242" t="s">
        <v>278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302</v>
      </c>
      <c r="FL105" s="270">
        <v>4121</v>
      </c>
      <c r="FM105" s="242" t="s">
        <v>278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303</v>
      </c>
      <c r="B106" s="270">
        <v>4122</v>
      </c>
      <c r="C106" s="242" t="s">
        <v>279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303</v>
      </c>
      <c r="U106" s="270">
        <v>4122</v>
      </c>
      <c r="V106" s="242" t="s">
        <v>279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303</v>
      </c>
      <c r="AO106" s="270">
        <v>4122</v>
      </c>
      <c r="AP106" s="242" t="s">
        <v>279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303</v>
      </c>
      <c r="BH106" s="270">
        <v>4122</v>
      </c>
      <c r="BI106" s="242" t="s">
        <v>279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303</v>
      </c>
      <c r="CA106" s="270">
        <v>4122</v>
      </c>
      <c r="CB106" s="242" t="s">
        <v>279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303</v>
      </c>
      <c r="DH106" s="270">
        <v>4122</v>
      </c>
      <c r="DI106" s="242" t="s">
        <v>279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303</v>
      </c>
      <c r="EA106" s="270">
        <v>4122</v>
      </c>
      <c r="EB106" s="242" t="s">
        <v>279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303</v>
      </c>
      <c r="ET106" s="270">
        <v>4122</v>
      </c>
      <c r="EU106" s="242" t="s">
        <v>279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303</v>
      </c>
      <c r="FL106" s="270">
        <v>4122</v>
      </c>
      <c r="FM106" s="242" t="s">
        <v>279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304</v>
      </c>
      <c r="B107" s="270">
        <v>4123</v>
      </c>
      <c r="C107" s="242" t="s">
        <v>280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304</v>
      </c>
      <c r="U107" s="270">
        <v>4123</v>
      </c>
      <c r="V107" s="242" t="s">
        <v>280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304</v>
      </c>
      <c r="AO107" s="270">
        <v>4123</v>
      </c>
      <c r="AP107" s="242" t="s">
        <v>280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304</v>
      </c>
      <c r="BH107" s="270">
        <v>4123</v>
      </c>
      <c r="BI107" s="242" t="s">
        <v>280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304</v>
      </c>
      <c r="CA107" s="270">
        <v>4123</v>
      </c>
      <c r="CB107" s="242" t="s">
        <v>280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304</v>
      </c>
      <c r="DH107" s="270">
        <v>4123</v>
      </c>
      <c r="DI107" s="242" t="s">
        <v>280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304</v>
      </c>
      <c r="EA107" s="270">
        <v>4123</v>
      </c>
      <c r="EB107" s="242" t="s">
        <v>280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304</v>
      </c>
      <c r="ET107" s="270">
        <v>4123</v>
      </c>
      <c r="EU107" s="242" t="s">
        <v>280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304</v>
      </c>
      <c r="FL107" s="270">
        <v>4123</v>
      </c>
      <c r="FM107" s="242" t="s">
        <v>280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300</v>
      </c>
      <c r="B108" s="273">
        <v>4200</v>
      </c>
      <c r="C108" s="274" t="s">
        <v>281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300</v>
      </c>
      <c r="U108" s="273">
        <v>4200</v>
      </c>
      <c r="V108" s="274" t="s">
        <v>281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300</v>
      </c>
      <c r="AO108" s="273">
        <v>4200</v>
      </c>
      <c r="AP108" s="274" t="s">
        <v>281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300</v>
      </c>
      <c r="BH108" s="273">
        <v>4200</v>
      </c>
      <c r="BI108" s="274" t="s">
        <v>281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300</v>
      </c>
      <c r="CA108" s="273">
        <v>4200</v>
      </c>
      <c r="CB108" s="274" t="s">
        <v>281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300</v>
      </c>
      <c r="DH108" s="273">
        <v>4200</v>
      </c>
      <c r="DI108" s="274" t="s">
        <v>281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300</v>
      </c>
      <c r="EA108" s="273">
        <v>4200</v>
      </c>
      <c r="EB108" s="274" t="s">
        <v>281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300</v>
      </c>
      <c r="ET108" s="273">
        <v>4200</v>
      </c>
      <c r="EU108" s="274" t="s">
        <v>281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300</v>
      </c>
      <c r="FL108" s="273">
        <v>4200</v>
      </c>
      <c r="FM108" s="274" t="s">
        <v>281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277</v>
      </c>
      <c r="B109" s="271">
        <v>4210</v>
      </c>
      <c r="C109" s="272" t="s">
        <v>282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277</v>
      </c>
      <c r="U109" s="271">
        <v>4210</v>
      </c>
      <c r="V109" s="272" t="s">
        <v>282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277</v>
      </c>
      <c r="AO109" s="271">
        <v>4210</v>
      </c>
      <c r="AP109" s="272" t="s">
        <v>282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277</v>
      </c>
      <c r="BH109" s="271">
        <v>4210</v>
      </c>
      <c r="BI109" s="272" t="s">
        <v>282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277</v>
      </c>
      <c r="CA109" s="271">
        <v>4210</v>
      </c>
      <c r="CB109" s="272" t="s">
        <v>282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277</v>
      </c>
      <c r="DH109" s="271">
        <v>4210</v>
      </c>
      <c r="DI109" s="272" t="s">
        <v>282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277</v>
      </c>
      <c r="EA109" s="271">
        <v>4210</v>
      </c>
      <c r="EB109" s="272" t="s">
        <v>282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277</v>
      </c>
      <c r="ET109" s="271">
        <v>4210</v>
      </c>
      <c r="EU109" s="272" t="s">
        <v>282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277</v>
      </c>
      <c r="FL109" s="271">
        <v>4210</v>
      </c>
      <c r="FM109" s="272" t="s">
        <v>282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305</v>
      </c>
      <c r="B110" s="186">
        <v>4220</v>
      </c>
      <c r="C110" s="180" t="s">
        <v>306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305</v>
      </c>
      <c r="U110" s="186">
        <v>4220</v>
      </c>
      <c r="V110" s="180" t="s">
        <v>306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305</v>
      </c>
      <c r="AO110" s="186">
        <v>4220</v>
      </c>
      <c r="AP110" s="180" t="s">
        <v>306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305</v>
      </c>
      <c r="BH110" s="186">
        <v>4220</v>
      </c>
      <c r="BI110" s="180" t="s">
        <v>306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305</v>
      </c>
      <c r="CA110" s="186">
        <v>4220</v>
      </c>
      <c r="CB110" s="180" t="s">
        <v>306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305</v>
      </c>
      <c r="DH110" s="186">
        <v>4220</v>
      </c>
      <c r="DI110" s="180" t="s">
        <v>306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305</v>
      </c>
      <c r="EA110" s="186">
        <v>4220</v>
      </c>
      <c r="EB110" s="180" t="s">
        <v>306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305</v>
      </c>
      <c r="ET110" s="186">
        <v>4220</v>
      </c>
      <c r="EU110" s="180" t="s">
        <v>306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305</v>
      </c>
      <c r="FL110" s="186">
        <v>4220</v>
      </c>
      <c r="FM110" s="180" t="s">
        <v>306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339</v>
      </c>
      <c r="B113" s="163"/>
      <c r="C113" s="163"/>
      <c r="D113" s="164"/>
      <c r="E113" s="164"/>
      <c r="F113" s="164"/>
      <c r="G113" s="164"/>
      <c r="H113" s="530" t="s">
        <v>151</v>
      </c>
      <c r="I113" s="530"/>
      <c r="J113" s="530"/>
      <c r="K113" s="165"/>
      <c r="L113" s="165"/>
      <c r="M113" s="165"/>
      <c r="N113" s="165"/>
      <c r="T113" s="162" t="s">
        <v>339</v>
      </c>
      <c r="U113" s="163"/>
      <c r="V113" s="163"/>
      <c r="W113" s="164"/>
      <c r="X113" s="164"/>
      <c r="Y113" s="164"/>
      <c r="Z113" s="164"/>
      <c r="AA113" s="530" t="s">
        <v>151</v>
      </c>
      <c r="AB113" s="530"/>
      <c r="AC113" s="530"/>
      <c r="AD113" s="165"/>
      <c r="AE113" s="165"/>
      <c r="AF113" s="165"/>
      <c r="AG113" s="165"/>
      <c r="AN113" s="162" t="s">
        <v>339</v>
      </c>
      <c r="AO113" s="163"/>
      <c r="AP113" s="163"/>
      <c r="AQ113" s="164"/>
      <c r="AR113" s="164"/>
      <c r="AS113" s="164"/>
      <c r="AT113" s="164"/>
      <c r="AU113" s="530" t="s">
        <v>151</v>
      </c>
      <c r="AV113" s="530"/>
      <c r="AW113" s="530"/>
      <c r="AX113" s="165"/>
      <c r="AY113" s="165"/>
      <c r="AZ113" s="165"/>
      <c r="BA113" s="165"/>
      <c r="BG113" s="162" t="s">
        <v>339</v>
      </c>
      <c r="BH113" s="163"/>
      <c r="BI113" s="163"/>
      <c r="BJ113" s="164"/>
      <c r="BK113" s="164"/>
      <c r="BL113" s="164"/>
      <c r="BM113" s="164"/>
      <c r="BN113" s="530" t="s">
        <v>151</v>
      </c>
      <c r="BO113" s="530"/>
      <c r="BP113" s="530"/>
      <c r="BQ113" s="165"/>
      <c r="BR113" s="165"/>
      <c r="BS113" s="165"/>
      <c r="BT113" s="165"/>
      <c r="BZ113" s="162" t="s">
        <v>339</v>
      </c>
      <c r="CA113" s="163"/>
      <c r="CB113" s="163"/>
      <c r="CC113" s="164"/>
      <c r="CD113" s="164"/>
      <c r="CE113" s="164"/>
      <c r="CF113" s="164"/>
      <c r="CG113" s="530" t="s">
        <v>151</v>
      </c>
      <c r="CH113" s="530"/>
      <c r="CI113" s="530"/>
      <c r="CJ113" s="165"/>
      <c r="CK113" s="165"/>
      <c r="CL113" s="165"/>
      <c r="CM113" s="165"/>
      <c r="CS113" s="1"/>
      <c r="CT113" s="2"/>
      <c r="CU113" s="2"/>
      <c r="DG113" s="162" t="s">
        <v>339</v>
      </c>
      <c r="DH113" s="163"/>
      <c r="DI113" s="163"/>
      <c r="DJ113" s="164"/>
      <c r="DK113" s="164"/>
      <c r="DL113" s="164"/>
      <c r="DM113" s="164"/>
      <c r="DN113" s="530" t="s">
        <v>151</v>
      </c>
      <c r="DO113" s="530"/>
      <c r="DP113" s="530"/>
      <c r="DQ113" s="165"/>
      <c r="DR113" s="165"/>
      <c r="DS113" s="165"/>
      <c r="DT113" s="165"/>
      <c r="DZ113" s="162" t="s">
        <v>339</v>
      </c>
      <c r="EA113" s="163"/>
      <c r="EB113" s="163"/>
      <c r="EC113" s="164"/>
      <c r="ED113" s="164"/>
      <c r="EE113" s="164"/>
      <c r="EF113" s="164"/>
      <c r="EG113" s="530" t="s">
        <v>151</v>
      </c>
      <c r="EH113" s="530"/>
      <c r="EI113" s="530"/>
      <c r="EJ113" s="165"/>
      <c r="EK113" s="165"/>
      <c r="EL113" s="165"/>
      <c r="EM113" s="165"/>
      <c r="ES113" s="162" t="s">
        <v>339</v>
      </c>
      <c r="ET113" s="163"/>
      <c r="EU113" s="163"/>
      <c r="EV113" s="164"/>
      <c r="EW113" s="164"/>
      <c r="EX113" s="164"/>
      <c r="EY113" s="164"/>
      <c r="EZ113" s="530" t="s">
        <v>151</v>
      </c>
      <c r="FA113" s="530"/>
      <c r="FB113" s="530"/>
      <c r="FC113" s="165"/>
      <c r="FD113" s="165"/>
      <c r="FE113" s="165"/>
      <c r="FF113" s="165"/>
      <c r="FG113" s="76"/>
      <c r="FH113" s="76"/>
      <c r="FI113" s="76"/>
      <c r="FJ113" s="76"/>
      <c r="FK113" s="162" t="s">
        <v>339</v>
      </c>
      <c r="FL113" s="163"/>
      <c r="FM113" s="163"/>
      <c r="FN113" s="164"/>
      <c r="FO113" s="164"/>
      <c r="FP113" s="164"/>
      <c r="FQ113" s="164"/>
      <c r="FR113" s="530" t="s">
        <v>151</v>
      </c>
      <c r="FS113" s="530"/>
      <c r="FT113" s="530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86" t="s">
        <v>250</v>
      </c>
      <c r="C114" s="486"/>
      <c r="D114" s="164"/>
      <c r="E114" s="164"/>
      <c r="F114" s="164"/>
      <c r="G114" s="164"/>
      <c r="H114" s="486" t="s">
        <v>251</v>
      </c>
      <c r="I114" s="486"/>
      <c r="J114" s="486"/>
      <c r="K114" s="165"/>
      <c r="L114" s="165"/>
      <c r="M114" s="165"/>
      <c r="N114" s="165"/>
      <c r="T114" s="164"/>
      <c r="U114" s="486" t="s">
        <v>250</v>
      </c>
      <c r="V114" s="486"/>
      <c r="W114" s="164"/>
      <c r="X114" s="164"/>
      <c r="Y114" s="164"/>
      <c r="Z114" s="164"/>
      <c r="AA114" s="486" t="s">
        <v>251</v>
      </c>
      <c r="AB114" s="486"/>
      <c r="AC114" s="486"/>
      <c r="AD114" s="165"/>
      <c r="AE114" s="165"/>
      <c r="AF114" s="165"/>
      <c r="AG114" s="165"/>
      <c r="AN114" s="164"/>
      <c r="AO114" s="486" t="s">
        <v>250</v>
      </c>
      <c r="AP114" s="486"/>
      <c r="AQ114" s="164"/>
      <c r="AR114" s="164"/>
      <c r="AS114" s="164"/>
      <c r="AT114" s="164"/>
      <c r="AU114" s="486" t="s">
        <v>251</v>
      </c>
      <c r="AV114" s="486"/>
      <c r="AW114" s="486"/>
      <c r="AX114" s="165"/>
      <c r="AY114" s="165"/>
      <c r="AZ114" s="165"/>
      <c r="BA114" s="165"/>
      <c r="BB114" s="76"/>
      <c r="BG114" s="164"/>
      <c r="BH114" s="486" t="s">
        <v>250</v>
      </c>
      <c r="BI114" s="486"/>
      <c r="BJ114" s="164"/>
      <c r="BK114" s="164"/>
      <c r="BL114" s="164"/>
      <c r="BM114" s="164"/>
      <c r="BN114" s="486" t="s">
        <v>251</v>
      </c>
      <c r="BO114" s="486"/>
      <c r="BP114" s="486"/>
      <c r="BQ114" s="165"/>
      <c r="BR114" s="165"/>
      <c r="BS114" s="165"/>
      <c r="BT114" s="165"/>
      <c r="BU114" s="76"/>
      <c r="BV114" s="76"/>
      <c r="BW114" s="76"/>
      <c r="BZ114" s="164"/>
      <c r="CA114" s="486" t="s">
        <v>250</v>
      </c>
      <c r="CB114" s="486"/>
      <c r="CC114" s="164"/>
      <c r="CD114" s="164"/>
      <c r="CE114" s="164"/>
      <c r="CF114" s="164"/>
      <c r="CG114" s="486" t="s">
        <v>251</v>
      </c>
      <c r="CH114" s="486"/>
      <c r="CI114" s="486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86" t="s">
        <v>250</v>
      </c>
      <c r="DI114" s="486"/>
      <c r="DJ114" s="164"/>
      <c r="DK114" s="164"/>
      <c r="DL114" s="164"/>
      <c r="DM114" s="164"/>
      <c r="DN114" s="486" t="s">
        <v>251</v>
      </c>
      <c r="DO114" s="486"/>
      <c r="DP114" s="486"/>
      <c r="DQ114" s="165"/>
      <c r="DR114" s="165"/>
      <c r="DS114" s="165"/>
      <c r="DT114" s="165"/>
      <c r="DZ114" s="164"/>
      <c r="EA114" s="486" t="s">
        <v>250</v>
      </c>
      <c r="EB114" s="486"/>
      <c r="EC114" s="164"/>
      <c r="ED114" s="164"/>
      <c r="EE114" s="164"/>
      <c r="EF114" s="164"/>
      <c r="EG114" s="486" t="s">
        <v>251</v>
      </c>
      <c r="EH114" s="486"/>
      <c r="EI114" s="486"/>
      <c r="EJ114" s="165"/>
      <c r="EK114" s="165"/>
      <c r="EL114" s="165"/>
      <c r="EM114" s="165"/>
      <c r="ES114" s="164"/>
      <c r="ET114" s="486" t="s">
        <v>250</v>
      </c>
      <c r="EU114" s="486"/>
      <c r="EV114" s="164"/>
      <c r="EW114" s="164"/>
      <c r="EX114" s="164"/>
      <c r="EY114" s="164"/>
      <c r="EZ114" s="486" t="s">
        <v>251</v>
      </c>
      <c r="FA114" s="486"/>
      <c r="FB114" s="486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86" t="s">
        <v>250</v>
      </c>
      <c r="FM114" s="486"/>
      <c r="FN114" s="164"/>
      <c r="FO114" s="164"/>
      <c r="FP114" s="164"/>
      <c r="FQ114" s="164"/>
      <c r="FR114" s="486" t="s">
        <v>251</v>
      </c>
      <c r="FS114" s="486"/>
      <c r="FT114" s="486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327</v>
      </c>
      <c r="B116" s="163"/>
      <c r="C116" s="163"/>
      <c r="D116" s="164"/>
      <c r="E116" s="164"/>
      <c r="F116" s="164"/>
      <c r="G116" s="164"/>
      <c r="H116" s="530" t="s">
        <v>328</v>
      </c>
      <c r="I116" s="530"/>
      <c r="J116" s="530"/>
      <c r="K116" s="165"/>
      <c r="L116" s="165"/>
      <c r="M116" s="165"/>
      <c r="N116" s="165"/>
      <c r="T116" s="162" t="s">
        <v>327</v>
      </c>
      <c r="U116" s="163"/>
      <c r="V116" s="163"/>
      <c r="W116" s="164"/>
      <c r="X116" s="164"/>
      <c r="Y116" s="164"/>
      <c r="Z116" s="164"/>
      <c r="AA116" s="530" t="s">
        <v>328</v>
      </c>
      <c r="AB116" s="530"/>
      <c r="AC116" s="530"/>
      <c r="AD116" s="165"/>
      <c r="AE116" s="165"/>
      <c r="AF116" s="165"/>
      <c r="AG116" s="165"/>
      <c r="AN116" s="162" t="s">
        <v>327</v>
      </c>
      <c r="AO116" s="163"/>
      <c r="AP116" s="163"/>
      <c r="AQ116" s="164"/>
      <c r="AR116" s="164"/>
      <c r="AS116" s="164"/>
      <c r="AT116" s="164"/>
      <c r="AU116" s="530" t="s">
        <v>328</v>
      </c>
      <c r="AV116" s="530"/>
      <c r="AW116" s="530"/>
      <c r="AX116" s="165"/>
      <c r="AY116" s="165"/>
      <c r="AZ116" s="165"/>
      <c r="BA116" s="165"/>
      <c r="BB116" s="76"/>
      <c r="BG116" s="162" t="s">
        <v>327</v>
      </c>
      <c r="BH116" s="163"/>
      <c r="BI116" s="163"/>
      <c r="BJ116" s="164"/>
      <c r="BK116" s="164"/>
      <c r="BL116" s="164"/>
      <c r="BM116" s="164"/>
      <c r="BN116" s="530" t="s">
        <v>328</v>
      </c>
      <c r="BO116" s="530"/>
      <c r="BP116" s="530"/>
      <c r="BQ116" s="165"/>
      <c r="BR116" s="165"/>
      <c r="BS116" s="165"/>
      <c r="BT116" s="165"/>
      <c r="BU116" s="76"/>
      <c r="BV116" s="76"/>
      <c r="BW116" s="76"/>
      <c r="BZ116" s="162" t="s">
        <v>327</v>
      </c>
      <c r="CA116" s="163"/>
      <c r="CB116" s="163"/>
      <c r="CC116" s="164"/>
      <c r="CD116" s="164"/>
      <c r="CE116" s="164"/>
      <c r="CF116" s="164"/>
      <c r="CG116" s="530" t="s">
        <v>328</v>
      </c>
      <c r="CH116" s="530"/>
      <c r="CI116" s="530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327</v>
      </c>
      <c r="DH116" s="163"/>
      <c r="DI116" s="163"/>
      <c r="DJ116" s="164"/>
      <c r="DK116" s="164"/>
      <c r="DL116" s="164"/>
      <c r="DM116" s="164"/>
      <c r="DN116" s="530" t="s">
        <v>328</v>
      </c>
      <c r="DO116" s="530"/>
      <c r="DP116" s="530"/>
      <c r="DQ116" s="165"/>
      <c r="DR116" s="165"/>
      <c r="DS116" s="165"/>
      <c r="DT116" s="165"/>
      <c r="DZ116" s="162" t="s">
        <v>327</v>
      </c>
      <c r="EA116" s="163"/>
      <c r="EB116" s="163"/>
      <c r="EC116" s="164"/>
      <c r="ED116" s="164"/>
      <c r="EE116" s="164"/>
      <c r="EF116" s="164"/>
      <c r="EG116" s="530" t="s">
        <v>328</v>
      </c>
      <c r="EH116" s="530"/>
      <c r="EI116" s="530"/>
      <c r="EJ116" s="165"/>
      <c r="EK116" s="165"/>
      <c r="EL116" s="165"/>
      <c r="EM116" s="165"/>
      <c r="ES116" s="162" t="s">
        <v>327</v>
      </c>
      <c r="ET116" s="163"/>
      <c r="EU116" s="163"/>
      <c r="EV116" s="164"/>
      <c r="EW116" s="164"/>
      <c r="EX116" s="164"/>
      <c r="EY116" s="164"/>
      <c r="EZ116" s="530" t="s">
        <v>328</v>
      </c>
      <c r="FA116" s="530"/>
      <c r="FB116" s="530"/>
      <c r="FC116" s="165"/>
      <c r="FD116" s="165"/>
      <c r="FE116" s="165"/>
      <c r="FF116" s="165"/>
      <c r="FG116" s="76"/>
      <c r="FH116" s="76"/>
      <c r="FI116" s="76"/>
      <c r="FJ116" s="76"/>
      <c r="FK116" s="162" t="s">
        <v>327</v>
      </c>
      <c r="FL116" s="163"/>
      <c r="FM116" s="163"/>
      <c r="FN116" s="164"/>
      <c r="FO116" s="164"/>
      <c r="FP116" s="164"/>
      <c r="FQ116" s="164"/>
      <c r="FR116" s="530" t="s">
        <v>328</v>
      </c>
      <c r="FS116" s="530"/>
      <c r="FT116" s="530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86" t="s">
        <v>250</v>
      </c>
      <c r="C117" s="486"/>
      <c r="D117" s="164"/>
      <c r="E117" s="164"/>
      <c r="F117" s="164"/>
      <c r="G117" s="164"/>
      <c r="H117" s="486" t="s">
        <v>251</v>
      </c>
      <c r="I117" s="486"/>
      <c r="J117" s="486"/>
      <c r="K117" s="165"/>
      <c r="L117" s="165"/>
      <c r="M117" s="165"/>
      <c r="N117" s="165"/>
      <c r="T117" s="164"/>
      <c r="U117" s="486" t="s">
        <v>250</v>
      </c>
      <c r="V117" s="486"/>
      <c r="W117" s="164"/>
      <c r="X117" s="164"/>
      <c r="Y117" s="164"/>
      <c r="Z117" s="164"/>
      <c r="AA117" s="486" t="s">
        <v>251</v>
      </c>
      <c r="AB117" s="486"/>
      <c r="AC117" s="486"/>
      <c r="AD117" s="165"/>
      <c r="AE117" s="165"/>
      <c r="AF117" s="165"/>
      <c r="AG117" s="165"/>
      <c r="AN117" s="164"/>
      <c r="AO117" s="486" t="s">
        <v>250</v>
      </c>
      <c r="AP117" s="486"/>
      <c r="AQ117" s="164"/>
      <c r="AR117" s="164"/>
      <c r="AS117" s="164"/>
      <c r="AT117" s="164"/>
      <c r="AU117" s="486" t="s">
        <v>251</v>
      </c>
      <c r="AV117" s="486"/>
      <c r="AW117" s="486"/>
      <c r="AX117" s="165"/>
      <c r="AY117" s="165"/>
      <c r="AZ117" s="165"/>
      <c r="BA117" s="165"/>
      <c r="BB117" s="76"/>
      <c r="BG117" s="164"/>
      <c r="BH117" s="486" t="s">
        <v>250</v>
      </c>
      <c r="BI117" s="486"/>
      <c r="BJ117" s="164"/>
      <c r="BK117" s="164"/>
      <c r="BL117" s="164"/>
      <c r="BM117" s="164"/>
      <c r="BN117" s="486" t="s">
        <v>251</v>
      </c>
      <c r="BO117" s="486"/>
      <c r="BP117" s="486"/>
      <c r="BQ117" s="165"/>
      <c r="BR117" s="165"/>
      <c r="BS117" s="165"/>
      <c r="BT117" s="165"/>
      <c r="BU117" s="76"/>
      <c r="BV117" s="76"/>
      <c r="BW117" s="76"/>
      <c r="BZ117" s="164"/>
      <c r="CA117" s="486" t="s">
        <v>250</v>
      </c>
      <c r="CB117" s="486"/>
      <c r="CC117" s="164"/>
      <c r="CD117" s="164"/>
      <c r="CE117" s="164"/>
      <c r="CF117" s="164"/>
      <c r="CG117" s="486" t="s">
        <v>251</v>
      </c>
      <c r="CH117" s="486"/>
      <c r="CI117" s="486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86" t="s">
        <v>250</v>
      </c>
      <c r="DI117" s="486"/>
      <c r="DJ117" s="164"/>
      <c r="DK117" s="164"/>
      <c r="DL117" s="164"/>
      <c r="DM117" s="164"/>
      <c r="DN117" s="486" t="s">
        <v>251</v>
      </c>
      <c r="DO117" s="486"/>
      <c r="DP117" s="486"/>
      <c r="DQ117" s="165"/>
      <c r="DR117" s="165"/>
      <c r="DS117" s="165"/>
      <c r="DT117" s="165"/>
      <c r="DZ117" s="164"/>
      <c r="EA117" s="486" t="s">
        <v>250</v>
      </c>
      <c r="EB117" s="486"/>
      <c r="EC117" s="164"/>
      <c r="ED117" s="164"/>
      <c r="EE117" s="164"/>
      <c r="EF117" s="164"/>
      <c r="EG117" s="486" t="s">
        <v>251</v>
      </c>
      <c r="EH117" s="486"/>
      <c r="EI117" s="486"/>
      <c r="EJ117" s="165"/>
      <c r="EK117" s="165"/>
      <c r="EL117" s="165"/>
      <c r="EM117" s="165"/>
      <c r="ES117" s="164"/>
      <c r="ET117" s="486" t="s">
        <v>250</v>
      </c>
      <c r="EU117" s="486"/>
      <c r="EV117" s="164"/>
      <c r="EW117" s="164"/>
      <c r="EX117" s="164"/>
      <c r="EY117" s="164"/>
      <c r="EZ117" s="486" t="s">
        <v>251</v>
      </c>
      <c r="FA117" s="486"/>
      <c r="FB117" s="486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86" t="s">
        <v>250</v>
      </c>
      <c r="FM117" s="486"/>
      <c r="FN117" s="164"/>
      <c r="FO117" s="164"/>
      <c r="FP117" s="164"/>
      <c r="FQ117" s="164"/>
      <c r="FR117" s="486" t="s">
        <v>251</v>
      </c>
      <c r="FS117" s="486"/>
      <c r="FT117" s="486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450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450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450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436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450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450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450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450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450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/>
      <c r="T121" s="340"/>
      <c r="AN121" s="340"/>
      <c r="BG121" s="340"/>
      <c r="BZ121" s="340"/>
      <c r="DG121" s="340"/>
      <c r="DZ121" s="340"/>
      <c r="ES121" s="340"/>
      <c r="FK121" s="340"/>
    </row>
  </sheetData>
  <sheetProtection/>
  <mergeCells count="430">
    <mergeCell ref="CG116:CI116"/>
    <mergeCell ref="DN113:DP113"/>
    <mergeCell ref="DN116:DP116"/>
    <mergeCell ref="EG113:EI113"/>
    <mergeCell ref="EG116:EI116"/>
    <mergeCell ref="EZ113:FB113"/>
    <mergeCell ref="EZ116:FB116"/>
    <mergeCell ref="DH114:DI114"/>
    <mergeCell ref="EG114:EI114"/>
    <mergeCell ref="FR116:FT116"/>
    <mergeCell ref="H113:J113"/>
    <mergeCell ref="H116:J116"/>
    <mergeCell ref="AA113:AC113"/>
    <mergeCell ref="AA116:AC116"/>
    <mergeCell ref="AU113:AW113"/>
    <mergeCell ref="AU116:AW116"/>
    <mergeCell ref="BN113:BP113"/>
    <mergeCell ref="BN116:BP116"/>
    <mergeCell ref="CG113:CI113"/>
    <mergeCell ref="GA11:GB11"/>
    <mergeCell ref="GA14:GB14"/>
    <mergeCell ref="GA12:GB12"/>
    <mergeCell ref="FW1:GB4"/>
    <mergeCell ref="FK14:FL14"/>
    <mergeCell ref="FM14:FT14"/>
    <mergeCell ref="FK10:FT10"/>
    <mergeCell ref="FZ10:GB10"/>
    <mergeCell ref="FK7:FT7"/>
    <mergeCell ref="FZ7:GB7"/>
    <mergeCell ref="CL1:CQ4"/>
    <mergeCell ref="BZ14:CA14"/>
    <mergeCell ref="CB14:CI14"/>
    <mergeCell ref="CO8:CQ8"/>
    <mergeCell ref="BZ7:CI7"/>
    <mergeCell ref="FE1:FJ4"/>
    <mergeCell ref="EP11:EQ11"/>
    <mergeCell ref="EP12:EQ12"/>
    <mergeCell ref="EP14:EQ14"/>
    <mergeCell ref="DG11:DP11"/>
    <mergeCell ref="A11:J11"/>
    <mergeCell ref="C14:J14"/>
    <mergeCell ref="AJ11:AK11"/>
    <mergeCell ref="AJ12:AK12"/>
    <mergeCell ref="AJ14:AK14"/>
    <mergeCell ref="AE1:AK4"/>
    <mergeCell ref="A7:J7"/>
    <mergeCell ref="Q11:R11"/>
    <mergeCell ref="Q12:R12"/>
    <mergeCell ref="P7:R7"/>
    <mergeCell ref="CO22:CO24"/>
    <mergeCell ref="CP21:CQ21"/>
    <mergeCell ref="CQ22:CQ24"/>
    <mergeCell ref="CP22:CP24"/>
    <mergeCell ref="CN21:CO21"/>
    <mergeCell ref="M1:R4"/>
    <mergeCell ref="AZ1:BE4"/>
    <mergeCell ref="BW11:BX11"/>
    <mergeCell ref="BW12:BX12"/>
    <mergeCell ref="BW14:BX14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I21:CI24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BB21:BC21"/>
    <mergeCell ref="DG18:DI18"/>
    <mergeCell ref="ES18:EU18"/>
    <mergeCell ref="FK18:FM18"/>
    <mergeCell ref="DZ18:EB18"/>
    <mergeCell ref="EV18:FB18"/>
    <mergeCell ref="AX21:BA21"/>
    <mergeCell ref="BK21:BL21"/>
    <mergeCell ref="CT21:CT24"/>
    <mergeCell ref="DG21:DG24"/>
    <mergeCell ref="CW21:CW24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FR113:FT113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GA21:GB21"/>
    <mergeCell ref="FK8:FT9"/>
    <mergeCell ref="T14:U14"/>
    <mergeCell ref="V14:AC14"/>
    <mergeCell ref="FK11:FT11"/>
    <mergeCell ref="T11:AC11"/>
    <mergeCell ref="AN8:AW9"/>
    <mergeCell ref="EO13:EQ13"/>
    <mergeCell ref="CP11:CQ11"/>
    <mergeCell ref="DW12:DX12"/>
    <mergeCell ref="DW14:DX14"/>
    <mergeCell ref="P9:R9"/>
    <mergeCell ref="T7:AC7"/>
    <mergeCell ref="P8:R8"/>
    <mergeCell ref="DG14:DH14"/>
    <mergeCell ref="AP14:AW14"/>
    <mergeCell ref="BC7:BE7"/>
    <mergeCell ref="AN7:AW7"/>
    <mergeCell ref="BV10:BX10"/>
    <mergeCell ref="BD11:BE11"/>
    <mergeCell ref="CP12:CQ12"/>
    <mergeCell ref="AI8:AK8"/>
    <mergeCell ref="CP14:CQ14"/>
    <mergeCell ref="CP10:CQ10"/>
    <mergeCell ref="Q14:R14"/>
    <mergeCell ref="BD12:BE12"/>
    <mergeCell ref="BV13:BX13"/>
    <mergeCell ref="BG11:BP11"/>
    <mergeCell ref="BG10:BP10"/>
    <mergeCell ref="BC9:BE9"/>
    <mergeCell ref="BG14:BH14"/>
    <mergeCell ref="BI14:BP14"/>
    <mergeCell ref="AN11:AW11"/>
    <mergeCell ref="Q10:R10"/>
    <mergeCell ref="B117:C117"/>
    <mergeCell ref="H117:J117"/>
    <mergeCell ref="P15:R15"/>
    <mergeCell ref="G21:G24"/>
    <mergeCell ref="O21:P21"/>
    <mergeCell ref="H21:H24"/>
    <mergeCell ref="O22:O24"/>
    <mergeCell ref="P22:P24"/>
    <mergeCell ref="B114:C114"/>
    <mergeCell ref="H114:J114"/>
    <mergeCell ref="U114:V114"/>
    <mergeCell ref="AA114:AC114"/>
    <mergeCell ref="S21:S24"/>
    <mergeCell ref="J21:J24"/>
    <mergeCell ref="AC21:AC24"/>
    <mergeCell ref="X21:Y21"/>
    <mergeCell ref="Y22:Y24"/>
    <mergeCell ref="A18:C18"/>
    <mergeCell ref="T18:V18"/>
    <mergeCell ref="F22:F24"/>
    <mergeCell ref="A21:A24"/>
    <mergeCell ref="B21:B24"/>
    <mergeCell ref="C21:C24"/>
    <mergeCell ref="D21:D24"/>
    <mergeCell ref="Q22:Q24"/>
    <mergeCell ref="E22:E24"/>
    <mergeCell ref="R22:R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Y22:BA22"/>
    <mergeCell ref="BU21:BV21"/>
    <mergeCell ref="AO114:AP114"/>
    <mergeCell ref="AU114:AW114"/>
    <mergeCell ref="BH114:BI114"/>
    <mergeCell ref="BH21:BH24"/>
    <mergeCell ref="AQ21:AQ24"/>
    <mergeCell ref="BN114:BP114"/>
    <mergeCell ref="AW21:AW24"/>
    <mergeCell ref="AT21:AT24"/>
    <mergeCell ref="BG21:BG24"/>
    <mergeCell ref="DM21:DM24"/>
    <mergeCell ref="DL22:DL24"/>
    <mergeCell ref="DJ21:DJ24"/>
    <mergeCell ref="CY21:CY24"/>
    <mergeCell ref="CX21:CX24"/>
    <mergeCell ref="DK21:DL21"/>
    <mergeCell ref="DK22:DK24"/>
    <mergeCell ref="CV21:CV24"/>
    <mergeCell ref="AP21:AP24"/>
    <mergeCell ref="BP21:BP24"/>
    <mergeCell ref="CC21:CC24"/>
    <mergeCell ref="BO21:BO24"/>
    <mergeCell ref="BM21:BM24"/>
    <mergeCell ref="CR21:CR24"/>
    <mergeCell ref="BY21:BY24"/>
    <mergeCell ref="BZ21:BZ24"/>
    <mergeCell ref="CF21:CF24"/>
    <mergeCell ref="CE22:CE24"/>
    <mergeCell ref="CZ21:CZ24"/>
    <mergeCell ref="DC21:DD21"/>
    <mergeCell ref="DH21:DH24"/>
    <mergeCell ref="CS21:CS24"/>
    <mergeCell ref="CA114:CB114"/>
    <mergeCell ref="CG114:CI114"/>
    <mergeCell ref="CB21:CB24"/>
    <mergeCell ref="CA21:CA24"/>
    <mergeCell ref="CD22:CD24"/>
    <mergeCell ref="CN22:CN24"/>
    <mergeCell ref="BN21:BN24"/>
    <mergeCell ref="CG21:CG24"/>
    <mergeCell ref="CD21:CE21"/>
    <mergeCell ref="DN114:DP114"/>
    <mergeCell ref="DN117:DP117"/>
    <mergeCell ref="BQ22:BQ24"/>
    <mergeCell ref="BS23:BT23"/>
    <mergeCell ref="BU22:BU24"/>
    <mergeCell ref="BV22:BV24"/>
    <mergeCell ref="CU21:CU24"/>
    <mergeCell ref="EA117:EB117"/>
    <mergeCell ref="EG117:EI117"/>
    <mergeCell ref="EA114:EB114"/>
    <mergeCell ref="DH117:DI117"/>
    <mergeCell ref="AO117:AP117"/>
    <mergeCell ref="AU117:AW117"/>
    <mergeCell ref="CA117:CB117"/>
    <mergeCell ref="CG117:CI117"/>
    <mergeCell ref="BH117:BI117"/>
    <mergeCell ref="DV15:DX15"/>
    <mergeCell ref="CO15:CQ15"/>
    <mergeCell ref="DR23:DR24"/>
    <mergeCell ref="BN117:BP117"/>
    <mergeCell ref="BW21:BX21"/>
    <mergeCell ref="BW22:BW24"/>
    <mergeCell ref="BX22:BX24"/>
    <mergeCell ref="BR22:BT22"/>
    <mergeCell ref="BR23:BR24"/>
    <mergeCell ref="BQ21:BT21"/>
    <mergeCell ref="DZ11:EI11"/>
    <mergeCell ref="DG10:DP10"/>
    <mergeCell ref="DV8:DX8"/>
    <mergeCell ref="DW11:DX11"/>
    <mergeCell ref="CH21:CH24"/>
    <mergeCell ref="BZ11:CI11"/>
    <mergeCell ref="DV13:DX13"/>
    <mergeCell ref="BZ10:CI10"/>
    <mergeCell ref="DV10:DX10"/>
    <mergeCell ref="DI14:DP14"/>
    <mergeCell ref="EO10:EQ10"/>
    <mergeCell ref="DZ7:EI7"/>
    <mergeCell ref="EO7:EQ7"/>
    <mergeCell ref="DV7:DX7"/>
    <mergeCell ref="DG8:DP9"/>
    <mergeCell ref="DV9:DX9"/>
    <mergeCell ref="DG7:DP7"/>
    <mergeCell ref="DZ10:EI10"/>
    <mergeCell ref="AI9:AK9"/>
    <mergeCell ref="EL1:EQ4"/>
    <mergeCell ref="DZ8:EI9"/>
    <mergeCell ref="BV7:BX7"/>
    <mergeCell ref="BG8:BP9"/>
    <mergeCell ref="BV9:BX9"/>
    <mergeCell ref="BV8:BX8"/>
    <mergeCell ref="DS1:DX4"/>
    <mergeCell ref="AI7:AK7"/>
    <mergeCell ref="BS1:BX4"/>
    <mergeCell ref="BG7:BP7"/>
    <mergeCell ref="CO7:CQ7"/>
    <mergeCell ref="BC8:BE8"/>
    <mergeCell ref="BC15:BE15"/>
    <mergeCell ref="BC10:BE10"/>
    <mergeCell ref="BC13:BE13"/>
    <mergeCell ref="BZ8:CI9"/>
    <mergeCell ref="CO9:CQ9"/>
    <mergeCell ref="BD14:BE14"/>
    <mergeCell ref="BV15:BX15"/>
    <mergeCell ref="AI15:AK15"/>
    <mergeCell ref="AN14:AO14"/>
    <mergeCell ref="AI13:AK13"/>
    <mergeCell ref="AN10:AW10"/>
    <mergeCell ref="AL21:AL24"/>
    <mergeCell ref="AE22:AG22"/>
    <mergeCell ref="AE23:AE24"/>
    <mergeCell ref="AK22:AK24"/>
    <mergeCell ref="AH22:AH24"/>
    <mergeCell ref="AO21:AO24"/>
    <mergeCell ref="A8:J9"/>
    <mergeCell ref="A10:J10"/>
    <mergeCell ref="T10:AC10"/>
    <mergeCell ref="AI10:AK10"/>
    <mergeCell ref="T8:AC9"/>
    <mergeCell ref="AB21:AB24"/>
    <mergeCell ref="AF23:AG23"/>
    <mergeCell ref="AJ21:AK21"/>
    <mergeCell ref="AJ22:AJ24"/>
    <mergeCell ref="AA21:AA24"/>
    <mergeCell ref="AH21:AI21"/>
    <mergeCell ref="AN21:AN24"/>
    <mergeCell ref="AD22:AD24"/>
    <mergeCell ref="EG21:EG24"/>
    <mergeCell ref="EB14:EI14"/>
    <mergeCell ref="DZ14:EA14"/>
    <mergeCell ref="DE21:DE24"/>
    <mergeCell ref="DO21:DO24"/>
    <mergeCell ref="DI21:DI24"/>
    <mergeCell ref="EF21:EF24"/>
    <mergeCell ref="EO15:EQ15"/>
    <mergeCell ref="EC21:EC24"/>
    <mergeCell ref="T21:T24"/>
    <mergeCell ref="W21:W24"/>
    <mergeCell ref="Z21:Z24"/>
    <mergeCell ref="AV21:AV24"/>
    <mergeCell ref="AD21:AG21"/>
    <mergeCell ref="DP21:DP24"/>
    <mergeCell ref="DN21:DN24"/>
    <mergeCell ref="DA21:DB21"/>
    <mergeCell ref="EH21:EH24"/>
    <mergeCell ref="DY21:DY24"/>
    <mergeCell ref="DX22:DX24"/>
    <mergeCell ref="EE22:EE24"/>
    <mergeCell ref="DU22:DU24"/>
    <mergeCell ref="DV22:DV24"/>
    <mergeCell ref="EB21:EB24"/>
    <mergeCell ref="DU21:DV21"/>
    <mergeCell ref="DZ21:DZ24"/>
    <mergeCell ref="DS23:DT23"/>
    <mergeCell ref="DW22:DW24"/>
    <mergeCell ref="DW21:DX21"/>
    <mergeCell ref="DQ21:DT21"/>
    <mergeCell ref="EA21:EA24"/>
    <mergeCell ref="DQ22:DQ24"/>
    <mergeCell ref="DR22:DT22"/>
    <mergeCell ref="ES7:FB7"/>
    <mergeCell ref="FH7:FJ7"/>
    <mergeCell ref="ES8:FB9"/>
    <mergeCell ref="ES10:FB10"/>
    <mergeCell ref="ES14:ET14"/>
    <mergeCell ref="EU14:FB14"/>
    <mergeCell ref="FI11:FJ11"/>
    <mergeCell ref="FI12:FJ12"/>
    <mergeCell ref="FI14:FJ14"/>
    <mergeCell ref="FH15:FJ15"/>
    <mergeCell ref="EY21:EY24"/>
    <mergeCell ref="EZ21:EZ24"/>
    <mergeCell ref="FH10:FJ10"/>
    <mergeCell ref="ES11:FB11"/>
    <mergeCell ref="FA21:FA24"/>
    <mergeCell ref="FB21:FB24"/>
    <mergeCell ref="FC21:FF21"/>
    <mergeCell ref="FD22:FF22"/>
    <mergeCell ref="FC22:FC24"/>
    <mergeCell ref="ET117:EU117"/>
    <mergeCell ref="EZ117:FB117"/>
    <mergeCell ref="ET114:EU114"/>
    <mergeCell ref="EZ114:FB114"/>
    <mergeCell ref="ES21:ES24"/>
    <mergeCell ref="ET21:ET24"/>
    <mergeCell ref="EV21:EV24"/>
    <mergeCell ref="EW21:EX21"/>
    <mergeCell ref="EW22:EW24"/>
    <mergeCell ref="EX22:EX24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X22:X24"/>
    <mergeCell ref="FG21:FH21"/>
    <mergeCell ref="FH13:FJ13"/>
    <mergeCell ref="EU21:EU24"/>
    <mergeCell ref="ED22:ED24"/>
    <mergeCell ref="EJ21:EM21"/>
    <mergeCell ref="EJ22:EJ24"/>
    <mergeCell ref="EK22:EM22"/>
    <mergeCell ref="EK23:EK24"/>
    <mergeCell ref="EL23:EM23"/>
    <mergeCell ref="EI21:EI24"/>
    <mergeCell ref="EP22:EP24"/>
    <mergeCell ref="EQ22:EQ24"/>
    <mergeCell ref="EN22:EN24"/>
    <mergeCell ref="EO22:EO24"/>
    <mergeCell ref="EN21:EO21"/>
    <mergeCell ref="EP21:EQ21"/>
    <mergeCell ref="ER21:ER24"/>
    <mergeCell ref="FD23:FD24"/>
    <mergeCell ref="FE23:FF23"/>
    <mergeCell ref="FI21:FJ21"/>
    <mergeCell ref="FI22:FI24"/>
    <mergeCell ref="FJ22:FJ24"/>
    <mergeCell ref="FG22:FG24"/>
    <mergeCell ref="FH22:FH24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FN18:FT18"/>
    <mergeCell ref="W18:AC18"/>
    <mergeCell ref="AQ18:AW18"/>
    <mergeCell ref="BJ18:BP18"/>
    <mergeCell ref="CC18:CI18"/>
    <mergeCell ref="DJ18:DP18"/>
    <mergeCell ref="EC18:EI18"/>
    <mergeCell ref="AN18:AP18"/>
    <mergeCell ref="BG18:BI18"/>
    <mergeCell ref="BZ18:CB18"/>
    <mergeCell ref="DZ12:EB12"/>
    <mergeCell ref="ES12:EU12"/>
    <mergeCell ref="FK12:FM12"/>
    <mergeCell ref="A12:C12"/>
    <mergeCell ref="T12:V12"/>
    <mergeCell ref="AN12:AP12"/>
    <mergeCell ref="BG12:BI12"/>
    <mergeCell ref="BZ12:CB12"/>
    <mergeCell ref="DG12:DI12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4" r:id="rId1"/>
  <headerFooter alignWithMargins="0">
    <oddHeader>&amp;R-</oddHead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10" zoomScaleNormal="110" zoomScalePageLayoutView="0" workbookViewId="0" topLeftCell="A1">
      <pane xSplit="1" ySplit="3" topLeftCell="B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Z6" sqref="CZ6"/>
    </sheetView>
  </sheetViews>
  <sheetFormatPr defaultColWidth="9.00390625" defaultRowHeight="12.75"/>
  <cols>
    <col min="1" max="1" width="8.125" style="136" customWidth="1"/>
    <col min="2" max="2" width="13.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2" width="10.25390625" style="134" customWidth="1"/>
    <col min="83" max="83" width="11.125" style="134" customWidth="1"/>
    <col min="84" max="85" width="10.25390625" style="134" customWidth="1"/>
    <col min="86" max="87" width="11.25390625" style="134" customWidth="1"/>
    <col min="88" max="94" width="10.25390625" style="134" customWidth="1"/>
    <col min="95" max="95" width="11.00390625" style="134" customWidth="1"/>
    <col min="96" max="97" width="10.25390625" style="134" customWidth="1"/>
    <col min="98" max="98" width="11.00390625" style="134" customWidth="1"/>
    <col min="99" max="100" width="10.25390625" style="134" customWidth="1"/>
    <col min="101" max="101" width="12.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81" t="s">
        <v>92</v>
      </c>
      <c r="C1" s="582"/>
      <c r="D1" s="582"/>
      <c r="E1" s="560" t="s">
        <v>98</v>
      </c>
      <c r="F1" s="561"/>
      <c r="G1" s="562"/>
      <c r="H1" s="560" t="s">
        <v>117</v>
      </c>
      <c r="I1" s="561"/>
      <c r="J1" s="562"/>
      <c r="K1" s="560" t="s">
        <v>99</v>
      </c>
      <c r="L1" s="561"/>
      <c r="M1" s="562"/>
      <c r="N1" s="560" t="s">
        <v>116</v>
      </c>
      <c r="O1" s="561"/>
      <c r="P1" s="562"/>
      <c r="Q1" s="560" t="s">
        <v>412</v>
      </c>
      <c r="R1" s="561"/>
      <c r="S1" s="562"/>
      <c r="T1" s="539" t="s">
        <v>95</v>
      </c>
      <c r="U1" s="540"/>
      <c r="V1" s="541"/>
      <c r="W1" s="573" t="s">
        <v>92</v>
      </c>
      <c r="X1" s="574"/>
      <c r="Y1" s="575"/>
      <c r="Z1" s="560" t="s">
        <v>97</v>
      </c>
      <c r="AA1" s="561"/>
      <c r="AB1" s="562"/>
      <c r="AC1" s="560" t="s">
        <v>288</v>
      </c>
      <c r="AD1" s="561"/>
      <c r="AE1" s="562"/>
      <c r="AF1" s="555" t="s">
        <v>101</v>
      </c>
      <c r="AG1" s="555"/>
      <c r="AH1" s="555"/>
      <c r="AI1" s="560" t="s">
        <v>102</v>
      </c>
      <c r="AJ1" s="561"/>
      <c r="AK1" s="562"/>
      <c r="AL1" s="555" t="s">
        <v>103</v>
      </c>
      <c r="AM1" s="555"/>
      <c r="AN1" s="555"/>
      <c r="AO1" s="560" t="s">
        <v>244</v>
      </c>
      <c r="AP1" s="561"/>
      <c r="AQ1" s="562"/>
      <c r="AR1" s="560" t="s">
        <v>120</v>
      </c>
      <c r="AS1" s="561"/>
      <c r="AT1" s="562"/>
      <c r="AU1" s="555" t="s">
        <v>157</v>
      </c>
      <c r="AV1" s="555"/>
      <c r="AW1" s="558"/>
      <c r="AX1" s="554" t="s">
        <v>165</v>
      </c>
      <c r="AY1" s="555"/>
      <c r="AZ1" s="558"/>
      <c r="BA1" s="554" t="s">
        <v>231</v>
      </c>
      <c r="BB1" s="555"/>
      <c r="BC1" s="555"/>
      <c r="BD1" s="560" t="s">
        <v>164</v>
      </c>
      <c r="BE1" s="561"/>
      <c r="BF1" s="562"/>
      <c r="BG1" s="539" t="s">
        <v>104</v>
      </c>
      <c r="BH1" s="540"/>
      <c r="BI1" s="541"/>
      <c r="BJ1" s="539" t="s">
        <v>119</v>
      </c>
      <c r="BK1" s="540"/>
      <c r="BL1" s="541"/>
      <c r="BM1" s="548" t="s">
        <v>105</v>
      </c>
      <c r="BN1" s="549"/>
      <c r="BO1" s="550"/>
      <c r="BP1" s="548" t="s">
        <v>105</v>
      </c>
      <c r="BQ1" s="549"/>
      <c r="BR1" s="550"/>
      <c r="BS1" s="545" t="s">
        <v>105</v>
      </c>
      <c r="BT1" s="546"/>
      <c r="BU1" s="547"/>
      <c r="BV1" s="545" t="s">
        <v>107</v>
      </c>
      <c r="BW1" s="546"/>
      <c r="BX1" s="547"/>
      <c r="BY1" s="539" t="s">
        <v>113</v>
      </c>
      <c r="BZ1" s="540"/>
      <c r="CA1" s="541"/>
      <c r="CB1" s="569" t="s">
        <v>113</v>
      </c>
      <c r="CC1" s="569"/>
      <c r="CD1" s="569"/>
      <c r="CE1" s="570" t="s">
        <v>413</v>
      </c>
      <c r="CF1" s="571"/>
      <c r="CG1" s="572"/>
      <c r="CH1" s="570" t="s">
        <v>413</v>
      </c>
      <c r="CI1" s="571"/>
      <c r="CJ1" s="572"/>
      <c r="CK1" s="571" t="s">
        <v>413</v>
      </c>
      <c r="CL1" s="571"/>
      <c r="CM1" s="571"/>
      <c r="CN1" s="570" t="s">
        <v>413</v>
      </c>
      <c r="CO1" s="571"/>
      <c r="CP1" s="572"/>
      <c r="CQ1" s="570" t="s">
        <v>413</v>
      </c>
      <c r="CR1" s="571"/>
      <c r="CS1" s="572"/>
      <c r="CT1" s="570" t="s">
        <v>413</v>
      </c>
      <c r="CU1" s="571"/>
      <c r="CV1" s="572"/>
      <c r="CW1" s="570" t="s">
        <v>413</v>
      </c>
      <c r="CX1" s="571"/>
      <c r="CY1" s="572"/>
      <c r="CZ1" s="545" t="s">
        <v>335</v>
      </c>
      <c r="DA1" s="546"/>
      <c r="DB1" s="547"/>
      <c r="DC1" s="565" t="s">
        <v>108</v>
      </c>
      <c r="DD1" s="565"/>
      <c r="DE1" s="566"/>
    </row>
    <row r="2" spans="1:109" ht="12.75" customHeight="1">
      <c r="A2" s="190"/>
      <c r="B2" s="579" t="s">
        <v>93</v>
      </c>
      <c r="C2" s="580"/>
      <c r="D2" s="580"/>
      <c r="E2" s="563"/>
      <c r="F2" s="557"/>
      <c r="G2" s="564"/>
      <c r="H2" s="563"/>
      <c r="I2" s="557"/>
      <c r="J2" s="564"/>
      <c r="K2" s="563"/>
      <c r="L2" s="557"/>
      <c r="M2" s="564"/>
      <c r="N2" s="563"/>
      <c r="O2" s="557"/>
      <c r="P2" s="564"/>
      <c r="Q2" s="563"/>
      <c r="R2" s="557"/>
      <c r="S2" s="564"/>
      <c r="T2" s="542" t="s">
        <v>134</v>
      </c>
      <c r="U2" s="543"/>
      <c r="V2" s="544"/>
      <c r="W2" s="576" t="s">
        <v>96</v>
      </c>
      <c r="X2" s="577"/>
      <c r="Y2" s="578"/>
      <c r="Z2" s="563"/>
      <c r="AA2" s="557"/>
      <c r="AB2" s="564"/>
      <c r="AC2" s="563"/>
      <c r="AD2" s="557"/>
      <c r="AE2" s="564"/>
      <c r="AF2" s="557"/>
      <c r="AG2" s="557"/>
      <c r="AH2" s="557"/>
      <c r="AI2" s="563"/>
      <c r="AJ2" s="557"/>
      <c r="AK2" s="564"/>
      <c r="AL2" s="557"/>
      <c r="AM2" s="557"/>
      <c r="AN2" s="557"/>
      <c r="AO2" s="563"/>
      <c r="AP2" s="557"/>
      <c r="AQ2" s="564"/>
      <c r="AR2" s="563"/>
      <c r="AS2" s="557"/>
      <c r="AT2" s="564"/>
      <c r="AU2" s="557"/>
      <c r="AV2" s="557"/>
      <c r="AW2" s="559"/>
      <c r="AX2" s="556"/>
      <c r="AY2" s="557"/>
      <c r="AZ2" s="559"/>
      <c r="BA2" s="556"/>
      <c r="BB2" s="557"/>
      <c r="BC2" s="557"/>
      <c r="BD2" s="563"/>
      <c r="BE2" s="557"/>
      <c r="BF2" s="564"/>
      <c r="BG2" s="542" t="s">
        <v>134</v>
      </c>
      <c r="BH2" s="543"/>
      <c r="BI2" s="544"/>
      <c r="BJ2" s="542" t="s">
        <v>134</v>
      </c>
      <c r="BK2" s="543"/>
      <c r="BL2" s="544"/>
      <c r="BM2" s="551" t="s">
        <v>106</v>
      </c>
      <c r="BN2" s="552"/>
      <c r="BO2" s="553"/>
      <c r="BP2" s="551" t="s">
        <v>294</v>
      </c>
      <c r="BQ2" s="552"/>
      <c r="BR2" s="553"/>
      <c r="BS2" s="536" t="s">
        <v>295</v>
      </c>
      <c r="BT2" s="537"/>
      <c r="BU2" s="538"/>
      <c r="BV2" s="536" t="s">
        <v>109</v>
      </c>
      <c r="BW2" s="537"/>
      <c r="BX2" s="538"/>
      <c r="BY2" s="542" t="s">
        <v>134</v>
      </c>
      <c r="BZ2" s="543"/>
      <c r="CA2" s="544"/>
      <c r="CB2" s="537" t="s">
        <v>110</v>
      </c>
      <c r="CC2" s="537"/>
      <c r="CD2" s="537"/>
      <c r="CE2" s="536" t="s">
        <v>414</v>
      </c>
      <c r="CF2" s="537"/>
      <c r="CG2" s="538"/>
      <c r="CH2" s="536" t="s">
        <v>415</v>
      </c>
      <c r="CI2" s="537"/>
      <c r="CJ2" s="538"/>
      <c r="CK2" s="537" t="s">
        <v>416</v>
      </c>
      <c r="CL2" s="537"/>
      <c r="CM2" s="537"/>
      <c r="CN2" s="536" t="s">
        <v>417</v>
      </c>
      <c r="CO2" s="537"/>
      <c r="CP2" s="538"/>
      <c r="CQ2" s="536" t="s">
        <v>418</v>
      </c>
      <c r="CR2" s="537"/>
      <c r="CS2" s="538"/>
      <c r="CT2" s="536" t="s">
        <v>419</v>
      </c>
      <c r="CU2" s="537"/>
      <c r="CV2" s="538"/>
      <c r="CW2" s="536" t="s">
        <v>420</v>
      </c>
      <c r="CX2" s="537"/>
      <c r="CY2" s="538"/>
      <c r="CZ2" s="536" t="s">
        <v>410</v>
      </c>
      <c r="DA2" s="537"/>
      <c r="DB2" s="538"/>
      <c r="DC2" s="567" t="s">
        <v>134</v>
      </c>
      <c r="DD2" s="567"/>
      <c r="DE2" s="568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12090901.79</v>
      </c>
      <c r="C4" s="203">
        <f>C10+C46</f>
        <v>0</v>
      </c>
      <c r="D4" s="336">
        <f aca="true" t="shared" si="0" ref="D4:S4">D10+D46</f>
        <v>0</v>
      </c>
      <c r="E4" s="203">
        <f t="shared" si="0"/>
        <v>675627.67</v>
      </c>
      <c r="F4" s="203">
        <f t="shared" si="0"/>
        <v>0</v>
      </c>
      <c r="G4" s="336">
        <f t="shared" si="0"/>
        <v>0</v>
      </c>
      <c r="H4" s="203">
        <f t="shared" si="0"/>
        <v>631890.41</v>
      </c>
      <c r="I4" s="203">
        <f t="shared" si="0"/>
        <v>0</v>
      </c>
      <c r="J4" s="336">
        <f t="shared" si="0"/>
        <v>0</v>
      </c>
      <c r="K4" s="203">
        <f t="shared" si="0"/>
        <v>403344.08</v>
      </c>
      <c r="L4" s="203">
        <f t="shared" si="0"/>
        <v>0</v>
      </c>
      <c r="M4" s="336">
        <f t="shared" si="0"/>
        <v>0</v>
      </c>
      <c r="N4" s="203">
        <f t="shared" si="0"/>
        <v>472102.28</v>
      </c>
      <c r="O4" s="203">
        <f t="shared" si="0"/>
        <v>0</v>
      </c>
      <c r="P4" s="341">
        <f t="shared" si="0"/>
        <v>0</v>
      </c>
      <c r="Q4" s="349">
        <f t="shared" si="0"/>
        <v>311319.69</v>
      </c>
      <c r="R4" s="350">
        <f t="shared" si="0"/>
        <v>0</v>
      </c>
      <c r="S4" s="351">
        <f t="shared" si="0"/>
        <v>0</v>
      </c>
      <c r="T4" s="206">
        <f>B4+E4+H4+K4+N4+Q4</f>
        <v>14585185.919999998</v>
      </c>
      <c r="U4" s="206">
        <f>C4+F4+I4+L4+O4+R4</f>
        <v>0</v>
      </c>
      <c r="V4" s="356">
        <f>D4+G4+J4+M4+P4+S4</f>
        <v>0</v>
      </c>
      <c r="W4" s="203">
        <f>W10+W46</f>
        <v>6320136.73</v>
      </c>
      <c r="X4" s="203">
        <f aca="true" t="shared" si="1" ref="X4:BF4">X10+X46</f>
        <v>0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533003.3</v>
      </c>
      <c r="AD4" s="203">
        <f t="shared" si="1"/>
        <v>0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1815004.24</v>
      </c>
      <c r="AJ4" s="203">
        <f t="shared" si="1"/>
        <v>0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146981.11</v>
      </c>
      <c r="AP4" s="203">
        <f t="shared" si="1"/>
        <v>0</v>
      </c>
      <c r="AQ4" s="336">
        <f t="shared" si="1"/>
        <v>0</v>
      </c>
      <c r="AR4" s="203">
        <f t="shared" si="1"/>
        <v>304896.75999999995</v>
      </c>
      <c r="AS4" s="203">
        <f t="shared" si="1"/>
        <v>0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430630.18000000005</v>
      </c>
      <c r="BE4" s="203">
        <f t="shared" si="1"/>
        <v>0</v>
      </c>
      <c r="BF4" s="336">
        <f t="shared" si="1"/>
        <v>0</v>
      </c>
      <c r="BG4" s="203">
        <f>W4+Z4+AC4+AF4+AI4+AL4+AO4+AR4+AU4+AX4+BA4+BD4</f>
        <v>9550652.319999998</v>
      </c>
      <c r="BH4" s="204">
        <f>X4+AA4+AD4+AG4+AJ4+AM4+AP4+AS4+AV4+AY4+BB4+BE4</f>
        <v>0</v>
      </c>
      <c r="BI4" s="205">
        <f>Y4+AB4+AE4+AH4+AK4+AN4+AQ4+AT4+AW4+AZ4+BC4+BF4</f>
        <v>0</v>
      </c>
      <c r="BJ4" s="203">
        <f>BJ10+BJ46</f>
        <v>574123.33</v>
      </c>
      <c r="BK4" s="203">
        <f aca="true" t="shared" si="2" ref="BK4:DE4">BK10+BK46</f>
        <v>0</v>
      </c>
      <c r="BL4" s="359">
        <f t="shared" si="2"/>
        <v>0</v>
      </c>
      <c r="BM4" s="203">
        <f t="shared" si="2"/>
        <v>0</v>
      </c>
      <c r="BN4" s="203">
        <f t="shared" si="2"/>
        <v>0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0</v>
      </c>
      <c r="BT4" s="203">
        <f t="shared" si="2"/>
        <v>0</v>
      </c>
      <c r="BU4" s="203">
        <f t="shared" si="2"/>
        <v>0</v>
      </c>
      <c r="BV4" s="203">
        <f t="shared" si="2"/>
        <v>4047.34</v>
      </c>
      <c r="BW4" s="203">
        <f t="shared" si="2"/>
        <v>0</v>
      </c>
      <c r="BX4" s="203">
        <f t="shared" si="2"/>
        <v>0</v>
      </c>
      <c r="BY4" s="203">
        <f t="shared" si="2"/>
        <v>25953.379999999997</v>
      </c>
      <c r="BZ4" s="203">
        <f t="shared" si="2"/>
        <v>0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197753.11000000002</v>
      </c>
      <c r="CF4" s="203">
        <f t="shared" si="2"/>
        <v>0</v>
      </c>
      <c r="CG4" s="371">
        <f t="shared" si="2"/>
        <v>0</v>
      </c>
      <c r="CH4" s="203">
        <f t="shared" si="2"/>
        <v>457768.91000000003</v>
      </c>
      <c r="CI4" s="203">
        <f t="shared" si="2"/>
        <v>0</v>
      </c>
      <c r="CJ4" s="371">
        <f t="shared" si="2"/>
        <v>0</v>
      </c>
      <c r="CK4" s="206">
        <f t="shared" si="2"/>
        <v>22587.86</v>
      </c>
      <c r="CL4" s="203">
        <f t="shared" si="2"/>
        <v>0</v>
      </c>
      <c r="CM4" s="342">
        <f t="shared" si="2"/>
        <v>0</v>
      </c>
      <c r="CN4" s="203">
        <f t="shared" si="2"/>
        <v>84039.12999999999</v>
      </c>
      <c r="CO4" s="203">
        <f t="shared" si="2"/>
        <v>0</v>
      </c>
      <c r="CP4" s="371">
        <f t="shared" si="2"/>
        <v>0</v>
      </c>
      <c r="CQ4" s="203">
        <f t="shared" si="2"/>
        <v>137329.25</v>
      </c>
      <c r="CR4" s="203">
        <f t="shared" si="2"/>
        <v>0</v>
      </c>
      <c r="CS4" s="371">
        <f t="shared" si="2"/>
        <v>0</v>
      </c>
      <c r="CT4" s="203">
        <f t="shared" si="2"/>
        <v>182238.97</v>
      </c>
      <c r="CU4" s="203">
        <f t="shared" si="2"/>
        <v>0</v>
      </c>
      <c r="CV4" s="371">
        <f t="shared" si="2"/>
        <v>0</v>
      </c>
      <c r="CW4" s="203">
        <f t="shared" si="2"/>
        <v>1081717.23</v>
      </c>
      <c r="CX4" s="203">
        <f t="shared" si="2"/>
        <v>0</v>
      </c>
      <c r="CY4" s="371">
        <f t="shared" si="2"/>
        <v>0</v>
      </c>
      <c r="CZ4" s="363">
        <f t="shared" si="2"/>
        <v>50317.15</v>
      </c>
      <c r="DA4" s="363">
        <f t="shared" si="2"/>
        <v>0</v>
      </c>
      <c r="DB4" s="369">
        <f t="shared" si="2"/>
        <v>0</v>
      </c>
      <c r="DC4" s="206">
        <f t="shared" si="2"/>
        <v>25871996.67</v>
      </c>
      <c r="DD4" s="203">
        <f t="shared" si="2"/>
        <v>0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12090901.79</v>
      </c>
      <c r="C9" s="213">
        <f>C10+C46</f>
        <v>0</v>
      </c>
      <c r="D9" s="245">
        <f>D10+D46</f>
        <v>0</v>
      </c>
      <c r="E9" s="213">
        <f aca="true" t="shared" si="8" ref="E9:S9">E10+E46</f>
        <v>675627.67</v>
      </c>
      <c r="F9" s="213">
        <f t="shared" si="8"/>
        <v>0</v>
      </c>
      <c r="G9" s="237">
        <f t="shared" si="8"/>
        <v>0</v>
      </c>
      <c r="H9" s="213">
        <f>H10+H46</f>
        <v>631890.41</v>
      </c>
      <c r="I9" s="212">
        <f>I10+I46</f>
        <v>0</v>
      </c>
      <c r="J9" s="237">
        <f t="shared" si="8"/>
        <v>0</v>
      </c>
      <c r="K9" s="213">
        <f t="shared" si="8"/>
        <v>403344.08</v>
      </c>
      <c r="L9" s="212">
        <f t="shared" si="8"/>
        <v>0</v>
      </c>
      <c r="M9" s="237">
        <f t="shared" si="8"/>
        <v>0</v>
      </c>
      <c r="N9" s="213">
        <f t="shared" si="8"/>
        <v>472102.28</v>
      </c>
      <c r="O9" s="212">
        <f t="shared" si="8"/>
        <v>0</v>
      </c>
      <c r="P9" s="245">
        <f t="shared" si="8"/>
        <v>0</v>
      </c>
      <c r="Q9" s="213">
        <f t="shared" si="8"/>
        <v>311319.69</v>
      </c>
      <c r="R9" s="212">
        <f t="shared" si="8"/>
        <v>0</v>
      </c>
      <c r="S9" s="214">
        <f t="shared" si="8"/>
        <v>0</v>
      </c>
      <c r="T9" s="211">
        <f>B9+E9+H9+K9+N9+Q9</f>
        <v>14585185.919999998</v>
      </c>
      <c r="U9" s="211">
        <f aca="true" t="shared" si="9" ref="U9:V12">C9+F9+I9+L9+O9+R9</f>
        <v>0</v>
      </c>
      <c r="V9" s="357">
        <f t="shared" si="9"/>
        <v>0</v>
      </c>
      <c r="W9" s="213">
        <f aca="true" t="shared" si="10" ref="W9:BF9">W10+W46</f>
        <v>6320136.73</v>
      </c>
      <c r="X9" s="212">
        <f t="shared" si="10"/>
        <v>0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533003.3</v>
      </c>
      <c r="AD9" s="212">
        <f t="shared" si="10"/>
        <v>0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1815004.24</v>
      </c>
      <c r="AJ9" s="212">
        <f t="shared" si="10"/>
        <v>0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146981.11</v>
      </c>
      <c r="AP9" s="212">
        <f>AP10+AP46</f>
        <v>0</v>
      </c>
      <c r="AQ9" s="237">
        <f t="shared" si="10"/>
        <v>0</v>
      </c>
      <c r="AR9" s="213">
        <f t="shared" si="10"/>
        <v>304896.75999999995</v>
      </c>
      <c r="AS9" s="212">
        <f t="shared" si="10"/>
        <v>0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430630.18000000005</v>
      </c>
      <c r="BE9" s="212">
        <f t="shared" si="10"/>
        <v>0</v>
      </c>
      <c r="BF9" s="237">
        <f t="shared" si="10"/>
        <v>0</v>
      </c>
      <c r="BG9" s="213">
        <f t="shared" si="4"/>
        <v>9550652.319999998</v>
      </c>
      <c r="BH9" s="212">
        <f>BH10+BH46</f>
        <v>0</v>
      </c>
      <c r="BI9" s="214">
        <f t="shared" si="6"/>
        <v>0</v>
      </c>
      <c r="BJ9" s="213">
        <f aca="true" t="shared" si="11" ref="BJ9:BO9">BJ10+BJ46</f>
        <v>574123.33</v>
      </c>
      <c r="BK9" s="212">
        <f t="shared" si="11"/>
        <v>0</v>
      </c>
      <c r="BL9" s="237">
        <f t="shared" si="11"/>
        <v>0</v>
      </c>
      <c r="BM9" s="213">
        <f t="shared" si="11"/>
        <v>0</v>
      </c>
      <c r="BN9" s="212">
        <f t="shared" si="11"/>
        <v>0</v>
      </c>
      <c r="BO9" s="237">
        <f t="shared" si="11"/>
        <v>0</v>
      </c>
      <c r="BP9" s="213">
        <f aca="true" t="shared" si="12" ref="BP9:DE9">BP10+BP46</f>
        <v>0</v>
      </c>
      <c r="BQ9" s="213">
        <f t="shared" si="12"/>
        <v>0</v>
      </c>
      <c r="BR9" s="213">
        <f t="shared" si="12"/>
        <v>0</v>
      </c>
      <c r="BS9" s="213">
        <f t="shared" si="12"/>
        <v>0</v>
      </c>
      <c r="BT9" s="213">
        <f t="shared" si="12"/>
        <v>0</v>
      </c>
      <c r="BU9" s="213">
        <f t="shared" si="12"/>
        <v>0</v>
      </c>
      <c r="BV9" s="213">
        <f t="shared" si="12"/>
        <v>4047.34</v>
      </c>
      <c r="BW9" s="213">
        <f t="shared" si="12"/>
        <v>0</v>
      </c>
      <c r="BX9" s="213">
        <f t="shared" si="12"/>
        <v>0</v>
      </c>
      <c r="BY9" s="213">
        <f t="shared" si="12"/>
        <v>25953.379999999997</v>
      </c>
      <c r="BZ9" s="213">
        <f t="shared" si="12"/>
        <v>0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360">
        <f t="shared" si="12"/>
        <v>0</v>
      </c>
      <c r="CE9" s="213">
        <f>CE10+CE46</f>
        <v>197753.11000000002</v>
      </c>
      <c r="CF9" s="213">
        <f>CF10+CF46</f>
        <v>0</v>
      </c>
      <c r="CG9" s="370">
        <f>CG10+CG46</f>
        <v>0</v>
      </c>
      <c r="CH9" s="213">
        <f aca="true" t="shared" si="13" ref="CH9:CY9">CH10+CH46</f>
        <v>457768.91000000003</v>
      </c>
      <c r="CI9" s="213">
        <f t="shared" si="13"/>
        <v>0</v>
      </c>
      <c r="CJ9" s="370">
        <f t="shared" si="13"/>
        <v>0</v>
      </c>
      <c r="CK9" s="211">
        <f t="shared" si="13"/>
        <v>22587.86</v>
      </c>
      <c r="CL9" s="213">
        <f t="shared" si="13"/>
        <v>0</v>
      </c>
      <c r="CM9" s="360">
        <f t="shared" si="13"/>
        <v>0</v>
      </c>
      <c r="CN9" s="213">
        <f t="shared" si="13"/>
        <v>84039.12999999999</v>
      </c>
      <c r="CO9" s="213">
        <f t="shared" si="13"/>
        <v>0</v>
      </c>
      <c r="CP9" s="370">
        <f t="shared" si="13"/>
        <v>0</v>
      </c>
      <c r="CQ9" s="213">
        <f t="shared" si="13"/>
        <v>137329.25</v>
      </c>
      <c r="CR9" s="213">
        <f t="shared" si="13"/>
        <v>0</v>
      </c>
      <c r="CS9" s="370">
        <f t="shared" si="13"/>
        <v>0</v>
      </c>
      <c r="CT9" s="213">
        <f t="shared" si="13"/>
        <v>182238.97</v>
      </c>
      <c r="CU9" s="213">
        <f t="shared" si="13"/>
        <v>0</v>
      </c>
      <c r="CV9" s="370">
        <f t="shared" si="13"/>
        <v>0</v>
      </c>
      <c r="CW9" s="213">
        <f t="shared" si="13"/>
        <v>1081717.23</v>
      </c>
      <c r="CX9" s="213">
        <f t="shared" si="13"/>
        <v>0</v>
      </c>
      <c r="CY9" s="370">
        <f t="shared" si="13"/>
        <v>0</v>
      </c>
      <c r="CZ9" s="213">
        <f t="shared" si="12"/>
        <v>50317.15</v>
      </c>
      <c r="DA9" s="213">
        <f t="shared" si="12"/>
        <v>0</v>
      </c>
      <c r="DB9" s="370">
        <f t="shared" si="12"/>
        <v>0</v>
      </c>
      <c r="DC9" s="211">
        <f t="shared" si="12"/>
        <v>25871996.67</v>
      </c>
      <c r="DD9" s="213">
        <f t="shared" si="12"/>
        <v>0</v>
      </c>
      <c r="DE9" s="213">
        <f t="shared" si="12"/>
        <v>0</v>
      </c>
    </row>
    <row r="10" spans="1:109" ht="14.25">
      <c r="A10" s="200" t="s">
        <v>341</v>
      </c>
      <c r="B10" s="203">
        <f>B11+B16+B37+B38+B41+B45</f>
        <v>12090901.79</v>
      </c>
      <c r="C10" s="203">
        <f>C11+C16+C37+C38+C41+C45</f>
        <v>0</v>
      </c>
      <c r="D10" s="336">
        <f aca="true" t="shared" si="14" ref="D10:S10">D11+D16+D37+D38+D41+D45</f>
        <v>0</v>
      </c>
      <c r="E10" s="203">
        <f>E11+E16+E37+E38+E41+E45</f>
        <v>675627.67</v>
      </c>
      <c r="F10" s="203">
        <f t="shared" si="14"/>
        <v>0</v>
      </c>
      <c r="G10" s="336">
        <f t="shared" si="14"/>
        <v>0</v>
      </c>
      <c r="H10" s="203">
        <f t="shared" si="14"/>
        <v>631890.41</v>
      </c>
      <c r="I10" s="203">
        <f t="shared" si="14"/>
        <v>0</v>
      </c>
      <c r="J10" s="336">
        <f t="shared" si="14"/>
        <v>0</v>
      </c>
      <c r="K10" s="203">
        <f t="shared" si="14"/>
        <v>403344.08</v>
      </c>
      <c r="L10" s="203">
        <f t="shared" si="14"/>
        <v>0</v>
      </c>
      <c r="M10" s="336">
        <f t="shared" si="14"/>
        <v>0</v>
      </c>
      <c r="N10" s="203">
        <f t="shared" si="14"/>
        <v>472102.28</v>
      </c>
      <c r="O10" s="203">
        <f t="shared" si="14"/>
        <v>0</v>
      </c>
      <c r="P10" s="341">
        <f t="shared" si="14"/>
        <v>0</v>
      </c>
      <c r="Q10" s="203">
        <f t="shared" si="14"/>
        <v>311319.69</v>
      </c>
      <c r="R10" s="204">
        <f t="shared" si="14"/>
        <v>0</v>
      </c>
      <c r="S10" s="205">
        <f t="shared" si="14"/>
        <v>0</v>
      </c>
      <c r="T10" s="206">
        <f>B10+E10+H10+K10+N10+Q10</f>
        <v>14585185.919999998</v>
      </c>
      <c r="U10" s="206">
        <f t="shared" si="9"/>
        <v>0</v>
      </c>
      <c r="V10" s="356">
        <f t="shared" si="9"/>
        <v>0</v>
      </c>
      <c r="W10" s="203">
        <f>W11+W16+W37+W41+W45</f>
        <v>6285051.83</v>
      </c>
      <c r="X10" s="203">
        <f>X11+X16+X37+X41+X45</f>
        <v>0</v>
      </c>
      <c r="Y10" s="336">
        <f aca="true" t="shared" si="15" ref="Y10:BF10">Y11+Y16+Y37+Y41+Y45</f>
        <v>0</v>
      </c>
      <c r="Z10" s="203">
        <f t="shared" si="15"/>
        <v>0</v>
      </c>
      <c r="AA10" s="203">
        <f t="shared" si="15"/>
        <v>0</v>
      </c>
      <c r="AB10" s="336">
        <f t="shared" si="15"/>
        <v>0</v>
      </c>
      <c r="AC10" s="203">
        <f t="shared" si="15"/>
        <v>515743.30000000005</v>
      </c>
      <c r="AD10" s="203">
        <f t="shared" si="15"/>
        <v>0</v>
      </c>
      <c r="AE10" s="336">
        <f t="shared" si="15"/>
        <v>0</v>
      </c>
      <c r="AF10" s="203">
        <f t="shared" si="15"/>
        <v>0</v>
      </c>
      <c r="AG10" s="203">
        <f t="shared" si="15"/>
        <v>0</v>
      </c>
      <c r="AH10" s="336">
        <f t="shared" si="15"/>
        <v>0</v>
      </c>
      <c r="AI10" s="203">
        <f t="shared" si="15"/>
        <v>1815004.24</v>
      </c>
      <c r="AJ10" s="203">
        <f t="shared" si="15"/>
        <v>0</v>
      </c>
      <c r="AK10" s="336">
        <f t="shared" si="15"/>
        <v>0</v>
      </c>
      <c r="AL10" s="203">
        <f t="shared" si="15"/>
        <v>0</v>
      </c>
      <c r="AM10" s="203">
        <f t="shared" si="15"/>
        <v>0</v>
      </c>
      <c r="AN10" s="336">
        <f t="shared" si="15"/>
        <v>0</v>
      </c>
      <c r="AO10" s="203">
        <f t="shared" si="15"/>
        <v>146981.11</v>
      </c>
      <c r="AP10" s="203">
        <f t="shared" si="15"/>
        <v>0</v>
      </c>
      <c r="AQ10" s="336">
        <f t="shared" si="15"/>
        <v>0</v>
      </c>
      <c r="AR10" s="203">
        <f t="shared" si="15"/>
        <v>303871.75999999995</v>
      </c>
      <c r="AS10" s="203">
        <f t="shared" si="15"/>
        <v>0</v>
      </c>
      <c r="AT10" s="336">
        <f t="shared" si="15"/>
        <v>0</v>
      </c>
      <c r="AU10" s="203">
        <f t="shared" si="15"/>
        <v>0</v>
      </c>
      <c r="AV10" s="203">
        <f t="shared" si="15"/>
        <v>0</v>
      </c>
      <c r="AW10" s="203">
        <f t="shared" si="15"/>
        <v>0</v>
      </c>
      <c r="AX10" s="203">
        <f t="shared" si="15"/>
        <v>0</v>
      </c>
      <c r="AY10" s="203">
        <f t="shared" si="15"/>
        <v>0</v>
      </c>
      <c r="AZ10" s="203">
        <f t="shared" si="15"/>
        <v>0</v>
      </c>
      <c r="BA10" s="203">
        <f t="shared" si="15"/>
        <v>0</v>
      </c>
      <c r="BB10" s="203">
        <f t="shared" si="15"/>
        <v>0</v>
      </c>
      <c r="BC10" s="203">
        <f t="shared" si="15"/>
        <v>0</v>
      </c>
      <c r="BD10" s="203">
        <f t="shared" si="15"/>
        <v>428610.28</v>
      </c>
      <c r="BE10" s="203">
        <f t="shared" si="15"/>
        <v>0</v>
      </c>
      <c r="BF10" s="336">
        <f t="shared" si="15"/>
        <v>0</v>
      </c>
      <c r="BG10" s="203">
        <f t="shared" si="4"/>
        <v>9495262.519999998</v>
      </c>
      <c r="BH10" s="204">
        <f t="shared" si="5"/>
        <v>0</v>
      </c>
      <c r="BI10" s="205">
        <f t="shared" si="6"/>
        <v>0</v>
      </c>
      <c r="BJ10" s="203">
        <f>BJ11+BJ16+BJ37+BJ38+BJ41+BJ45</f>
        <v>554368.74</v>
      </c>
      <c r="BK10" s="203">
        <f>BK11+BK16+BK37+BK38+BK41+BK45</f>
        <v>0</v>
      </c>
      <c r="BL10" s="359">
        <f>BL11+BL16+BL37+BL38+BL41+BL45</f>
        <v>0</v>
      </c>
      <c r="BM10" s="203">
        <f>BM11+BM16+BM37+BM38+BM41+BM45</f>
        <v>0</v>
      </c>
      <c r="BN10" s="203">
        <f aca="true" t="shared" si="16" ref="BN10:BY10">BN11+BN16+BN37+BN38+BN41+BN45</f>
        <v>0</v>
      </c>
      <c r="BO10" s="203">
        <f t="shared" si="16"/>
        <v>0</v>
      </c>
      <c r="BP10" s="203">
        <f t="shared" si="16"/>
        <v>0</v>
      </c>
      <c r="BQ10" s="203">
        <f t="shared" si="16"/>
        <v>0</v>
      </c>
      <c r="BR10" s="203">
        <f t="shared" si="16"/>
        <v>0</v>
      </c>
      <c r="BS10" s="203">
        <f t="shared" si="16"/>
        <v>0</v>
      </c>
      <c r="BT10" s="203">
        <f t="shared" si="16"/>
        <v>0</v>
      </c>
      <c r="BU10" s="203">
        <f t="shared" si="16"/>
        <v>0</v>
      </c>
      <c r="BV10" s="203">
        <f t="shared" si="16"/>
        <v>4047.34</v>
      </c>
      <c r="BW10" s="203">
        <f t="shared" si="16"/>
        <v>0</v>
      </c>
      <c r="BX10" s="203">
        <f t="shared" si="16"/>
        <v>0</v>
      </c>
      <c r="BY10" s="203">
        <f t="shared" si="16"/>
        <v>25953.379999999997</v>
      </c>
      <c r="BZ10" s="203">
        <f aca="true" t="shared" si="17" ref="BZ10:CG10">BZ11+BZ16+BZ37+BZ38+BZ41+BZ45</f>
        <v>0</v>
      </c>
      <c r="CA10" s="203">
        <f t="shared" si="17"/>
        <v>0</v>
      </c>
      <c r="CB10" s="203">
        <f t="shared" si="17"/>
        <v>0</v>
      </c>
      <c r="CC10" s="203">
        <f t="shared" si="17"/>
        <v>0</v>
      </c>
      <c r="CD10" s="342">
        <f t="shared" si="17"/>
        <v>0</v>
      </c>
      <c r="CE10" s="203">
        <f t="shared" si="17"/>
        <v>189754.15000000002</v>
      </c>
      <c r="CF10" s="203">
        <f t="shared" si="17"/>
        <v>0</v>
      </c>
      <c r="CG10" s="371">
        <f t="shared" si="17"/>
        <v>0</v>
      </c>
      <c r="CH10" s="203">
        <f aca="true" t="shared" si="18" ref="CH10:CY10">CH11+CH16+CH37+CH38+CH41+CH45</f>
        <v>393124.91000000003</v>
      </c>
      <c r="CI10" s="203">
        <f t="shared" si="18"/>
        <v>0</v>
      </c>
      <c r="CJ10" s="371">
        <f t="shared" si="18"/>
        <v>0</v>
      </c>
      <c r="CK10" s="206">
        <f t="shared" si="18"/>
        <v>22587.86</v>
      </c>
      <c r="CL10" s="203">
        <f t="shared" si="18"/>
        <v>0</v>
      </c>
      <c r="CM10" s="342">
        <f t="shared" si="18"/>
        <v>0</v>
      </c>
      <c r="CN10" s="203">
        <f t="shared" si="18"/>
        <v>84039.12999999999</v>
      </c>
      <c r="CO10" s="203">
        <f t="shared" si="18"/>
        <v>0</v>
      </c>
      <c r="CP10" s="371">
        <f t="shared" si="18"/>
        <v>0</v>
      </c>
      <c r="CQ10" s="203">
        <f t="shared" si="18"/>
        <v>125411.25000000001</v>
      </c>
      <c r="CR10" s="203">
        <f t="shared" si="18"/>
        <v>0</v>
      </c>
      <c r="CS10" s="371">
        <f t="shared" si="18"/>
        <v>0</v>
      </c>
      <c r="CT10" s="203">
        <f t="shared" si="18"/>
        <v>140025.97</v>
      </c>
      <c r="CU10" s="203">
        <f t="shared" si="18"/>
        <v>0</v>
      </c>
      <c r="CV10" s="371">
        <f t="shared" si="18"/>
        <v>0</v>
      </c>
      <c r="CW10" s="203">
        <f>CW11+CW16+CW37+CW38+CW41+CW45</f>
        <v>954943.27</v>
      </c>
      <c r="CX10" s="203">
        <f t="shared" si="18"/>
        <v>0</v>
      </c>
      <c r="CY10" s="371">
        <f t="shared" si="18"/>
        <v>0</v>
      </c>
      <c r="CZ10" s="203">
        <f aca="true" t="shared" si="19" ref="CZ10:DE10">CZ11+CZ16+CZ37+CZ38+CZ41+CZ45</f>
        <v>50317.15</v>
      </c>
      <c r="DA10" s="203">
        <f t="shared" si="19"/>
        <v>0</v>
      </c>
      <c r="DB10" s="371">
        <f t="shared" si="19"/>
        <v>0</v>
      </c>
      <c r="DC10" s="206">
        <f t="shared" si="19"/>
        <v>25670078.32</v>
      </c>
      <c r="DD10" s="203">
        <f t="shared" si="19"/>
        <v>0</v>
      </c>
      <c r="DE10" s="203">
        <f t="shared" si="19"/>
        <v>0</v>
      </c>
    </row>
    <row r="11" spans="1:109" ht="14.25">
      <c r="A11" s="200" t="s">
        <v>343</v>
      </c>
      <c r="B11" s="203">
        <f>B12+B15</f>
        <v>0</v>
      </c>
      <c r="C11" s="203">
        <f aca="true" t="shared" si="20" ref="C11:S11">C12+C15</f>
        <v>0</v>
      </c>
      <c r="D11" s="336">
        <f t="shared" si="20"/>
        <v>0</v>
      </c>
      <c r="E11" s="203">
        <f t="shared" si="20"/>
        <v>15091.170000000002</v>
      </c>
      <c r="F11" s="203">
        <f t="shared" si="20"/>
        <v>0</v>
      </c>
      <c r="G11" s="336">
        <f t="shared" si="20"/>
        <v>0</v>
      </c>
      <c r="H11" s="203">
        <f t="shared" si="20"/>
        <v>0</v>
      </c>
      <c r="I11" s="203">
        <f t="shared" si="20"/>
        <v>0</v>
      </c>
      <c r="J11" s="336">
        <f t="shared" si="20"/>
        <v>0</v>
      </c>
      <c r="K11" s="203">
        <f t="shared" si="20"/>
        <v>0</v>
      </c>
      <c r="L11" s="203">
        <f t="shared" si="20"/>
        <v>0</v>
      </c>
      <c r="M11" s="336">
        <f t="shared" si="20"/>
        <v>0</v>
      </c>
      <c r="N11" s="203">
        <f t="shared" si="20"/>
        <v>0</v>
      </c>
      <c r="O11" s="203">
        <f t="shared" si="20"/>
        <v>0</v>
      </c>
      <c r="P11" s="341">
        <f t="shared" si="20"/>
        <v>0</v>
      </c>
      <c r="Q11" s="203">
        <f t="shared" si="20"/>
        <v>139754.19</v>
      </c>
      <c r="R11" s="204">
        <f t="shared" si="20"/>
        <v>0</v>
      </c>
      <c r="S11" s="205">
        <f t="shared" si="20"/>
        <v>0</v>
      </c>
      <c r="T11" s="206">
        <f>B11+E11+H11+K11+N11+Q11</f>
        <v>154845.36000000002</v>
      </c>
      <c r="U11" s="206">
        <f t="shared" si="9"/>
        <v>0</v>
      </c>
      <c r="V11" s="356">
        <f t="shared" si="9"/>
        <v>0</v>
      </c>
      <c r="W11" s="203">
        <f>W12+W15</f>
        <v>616828.89</v>
      </c>
      <c r="X11" s="203">
        <f aca="true" t="shared" si="21" ref="X11:BF11">X12+X15</f>
        <v>0</v>
      </c>
      <c r="Y11" s="336">
        <f t="shared" si="21"/>
        <v>0</v>
      </c>
      <c r="Z11" s="203">
        <f t="shared" si="21"/>
        <v>0</v>
      </c>
      <c r="AA11" s="203">
        <f t="shared" si="21"/>
        <v>0</v>
      </c>
      <c r="AB11" s="336">
        <f t="shared" si="21"/>
        <v>0</v>
      </c>
      <c r="AC11" s="203">
        <f t="shared" si="21"/>
        <v>0</v>
      </c>
      <c r="AD11" s="203">
        <f t="shared" si="21"/>
        <v>0</v>
      </c>
      <c r="AE11" s="336">
        <f t="shared" si="21"/>
        <v>0</v>
      </c>
      <c r="AF11" s="203">
        <f t="shared" si="21"/>
        <v>0</v>
      </c>
      <c r="AG11" s="203">
        <f t="shared" si="21"/>
        <v>0</v>
      </c>
      <c r="AH11" s="336">
        <f t="shared" si="21"/>
        <v>0</v>
      </c>
      <c r="AI11" s="203">
        <f t="shared" si="21"/>
        <v>1265457.3599999999</v>
      </c>
      <c r="AJ11" s="203">
        <f t="shared" si="21"/>
        <v>0</v>
      </c>
      <c r="AK11" s="336">
        <f t="shared" si="21"/>
        <v>0</v>
      </c>
      <c r="AL11" s="203">
        <f t="shared" si="21"/>
        <v>0</v>
      </c>
      <c r="AM11" s="203">
        <f t="shared" si="21"/>
        <v>0</v>
      </c>
      <c r="AN11" s="336">
        <f t="shared" si="21"/>
        <v>0</v>
      </c>
      <c r="AO11" s="203">
        <f t="shared" si="21"/>
        <v>0</v>
      </c>
      <c r="AP11" s="203">
        <f t="shared" si="21"/>
        <v>0</v>
      </c>
      <c r="AQ11" s="336">
        <f t="shared" si="21"/>
        <v>0</v>
      </c>
      <c r="AR11" s="203">
        <f t="shared" si="21"/>
        <v>6810.860000000001</v>
      </c>
      <c r="AS11" s="203">
        <f t="shared" si="21"/>
        <v>0</v>
      </c>
      <c r="AT11" s="336">
        <f t="shared" si="21"/>
        <v>0</v>
      </c>
      <c r="AU11" s="203">
        <f t="shared" si="21"/>
        <v>0</v>
      </c>
      <c r="AV11" s="203">
        <f t="shared" si="21"/>
        <v>0</v>
      </c>
      <c r="AW11" s="203">
        <f t="shared" si="21"/>
        <v>0</v>
      </c>
      <c r="AX11" s="203">
        <f t="shared" si="21"/>
        <v>0</v>
      </c>
      <c r="AY11" s="203">
        <f t="shared" si="21"/>
        <v>0</v>
      </c>
      <c r="AZ11" s="203">
        <f t="shared" si="21"/>
        <v>0</v>
      </c>
      <c r="BA11" s="203">
        <f t="shared" si="21"/>
        <v>0</v>
      </c>
      <c r="BB11" s="203">
        <f t="shared" si="21"/>
        <v>0</v>
      </c>
      <c r="BC11" s="203">
        <f t="shared" si="21"/>
        <v>0</v>
      </c>
      <c r="BD11" s="203">
        <f t="shared" si="21"/>
        <v>96576.12999999999</v>
      </c>
      <c r="BE11" s="203">
        <f t="shared" si="21"/>
        <v>0</v>
      </c>
      <c r="BF11" s="336">
        <f t="shared" si="21"/>
        <v>0</v>
      </c>
      <c r="BG11" s="203">
        <f t="shared" si="4"/>
        <v>1985673.24</v>
      </c>
      <c r="BH11" s="204">
        <f t="shared" si="5"/>
        <v>0</v>
      </c>
      <c r="BI11" s="205">
        <f t="shared" si="6"/>
        <v>0</v>
      </c>
      <c r="BJ11" s="203">
        <f>BJ12+BJ15</f>
        <v>5946.4800000000005</v>
      </c>
      <c r="BK11" s="203">
        <f aca="true" t="shared" si="22" ref="BK11:BP11">BK12+BK15</f>
        <v>0</v>
      </c>
      <c r="BL11" s="336">
        <f t="shared" si="22"/>
        <v>0</v>
      </c>
      <c r="BM11" s="203">
        <f t="shared" si="22"/>
        <v>0</v>
      </c>
      <c r="BN11" s="203">
        <f t="shared" si="22"/>
        <v>0</v>
      </c>
      <c r="BO11" s="336">
        <f t="shared" si="22"/>
        <v>0</v>
      </c>
      <c r="BP11" s="203">
        <f t="shared" si="22"/>
        <v>0</v>
      </c>
      <c r="BQ11" s="203">
        <f aca="true" t="shared" si="23" ref="BQ11:DE11">BQ12+BQ15</f>
        <v>0</v>
      </c>
      <c r="BR11" s="203">
        <f t="shared" si="23"/>
        <v>0</v>
      </c>
      <c r="BS11" s="203">
        <f t="shared" si="23"/>
        <v>0</v>
      </c>
      <c r="BT11" s="203">
        <f t="shared" si="23"/>
        <v>0</v>
      </c>
      <c r="BU11" s="203">
        <f t="shared" si="23"/>
        <v>0</v>
      </c>
      <c r="BV11" s="203">
        <f t="shared" si="23"/>
        <v>0</v>
      </c>
      <c r="BW11" s="203">
        <f t="shared" si="23"/>
        <v>0</v>
      </c>
      <c r="BX11" s="203">
        <f t="shared" si="23"/>
        <v>0</v>
      </c>
      <c r="BY11" s="203">
        <f t="shared" si="23"/>
        <v>0</v>
      </c>
      <c r="BZ11" s="203">
        <f t="shared" si="23"/>
        <v>0</v>
      </c>
      <c r="CA11" s="203">
        <f t="shared" si="23"/>
        <v>0</v>
      </c>
      <c r="CB11" s="203">
        <f t="shared" si="23"/>
        <v>0</v>
      </c>
      <c r="CC11" s="203">
        <f t="shared" si="23"/>
        <v>0</v>
      </c>
      <c r="CD11" s="342">
        <f t="shared" si="23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4" ref="CH11:CY11">CH12+CH15</f>
        <v>75902.45000000001</v>
      </c>
      <c r="CI11" s="203">
        <f t="shared" si="24"/>
        <v>0</v>
      </c>
      <c r="CJ11" s="371">
        <f t="shared" si="24"/>
        <v>0</v>
      </c>
      <c r="CK11" s="206">
        <f t="shared" si="24"/>
        <v>8028.4400000000005</v>
      </c>
      <c r="CL11" s="203">
        <f t="shared" si="24"/>
        <v>0</v>
      </c>
      <c r="CM11" s="342">
        <f t="shared" si="24"/>
        <v>0</v>
      </c>
      <c r="CN11" s="203">
        <f t="shared" si="24"/>
        <v>0</v>
      </c>
      <c r="CO11" s="203">
        <f t="shared" si="24"/>
        <v>0</v>
      </c>
      <c r="CP11" s="371">
        <f t="shared" si="24"/>
        <v>0</v>
      </c>
      <c r="CQ11" s="203">
        <f t="shared" si="24"/>
        <v>67093.33</v>
      </c>
      <c r="CR11" s="203">
        <f t="shared" si="24"/>
        <v>0</v>
      </c>
      <c r="CS11" s="371">
        <f t="shared" si="24"/>
        <v>0</v>
      </c>
      <c r="CT11" s="203">
        <f t="shared" si="24"/>
        <v>33727.89</v>
      </c>
      <c r="CU11" s="203">
        <f t="shared" si="24"/>
        <v>0</v>
      </c>
      <c r="CV11" s="371">
        <f t="shared" si="24"/>
        <v>0</v>
      </c>
      <c r="CW11" s="203">
        <f t="shared" si="24"/>
        <v>184752.11</v>
      </c>
      <c r="CX11" s="203">
        <f t="shared" si="24"/>
        <v>0</v>
      </c>
      <c r="CY11" s="371">
        <f t="shared" si="24"/>
        <v>0</v>
      </c>
      <c r="CZ11" s="203">
        <f t="shared" si="23"/>
        <v>0</v>
      </c>
      <c r="DA11" s="203">
        <f t="shared" si="23"/>
        <v>0</v>
      </c>
      <c r="DB11" s="371">
        <f t="shared" si="23"/>
        <v>0</v>
      </c>
      <c r="DC11" s="206">
        <f t="shared" si="23"/>
        <v>2331217.1900000004</v>
      </c>
      <c r="DD11" s="203">
        <f t="shared" si="23"/>
        <v>0</v>
      </c>
      <c r="DE11" s="203">
        <f t="shared" si="23"/>
        <v>0</v>
      </c>
    </row>
    <row r="12" spans="1:109" ht="14.25">
      <c r="A12" s="200" t="s">
        <v>345</v>
      </c>
      <c r="B12" s="203">
        <f>B13+B14</f>
        <v>0</v>
      </c>
      <c r="C12" s="203">
        <f aca="true" t="shared" si="25" ref="C12:S12">C13+C14</f>
        <v>0</v>
      </c>
      <c r="D12" s="336">
        <f t="shared" si="25"/>
        <v>0</v>
      </c>
      <c r="E12" s="203">
        <f t="shared" si="25"/>
        <v>12285.62</v>
      </c>
      <c r="F12" s="203">
        <f t="shared" si="25"/>
        <v>0</v>
      </c>
      <c r="G12" s="336">
        <f t="shared" si="25"/>
        <v>0</v>
      </c>
      <c r="H12" s="203">
        <f t="shared" si="25"/>
        <v>0</v>
      </c>
      <c r="I12" s="203">
        <f t="shared" si="25"/>
        <v>0</v>
      </c>
      <c r="J12" s="336">
        <f t="shared" si="25"/>
        <v>0</v>
      </c>
      <c r="K12" s="203">
        <f t="shared" si="25"/>
        <v>0</v>
      </c>
      <c r="L12" s="203">
        <f t="shared" si="25"/>
        <v>0</v>
      </c>
      <c r="M12" s="336">
        <f t="shared" si="25"/>
        <v>0</v>
      </c>
      <c r="N12" s="203">
        <f t="shared" si="25"/>
        <v>0</v>
      </c>
      <c r="O12" s="203">
        <f t="shared" si="25"/>
        <v>0</v>
      </c>
      <c r="P12" s="341">
        <f t="shared" si="25"/>
        <v>0</v>
      </c>
      <c r="Q12" s="203">
        <f t="shared" si="25"/>
        <v>107581.14</v>
      </c>
      <c r="R12" s="204">
        <f t="shared" si="25"/>
        <v>0</v>
      </c>
      <c r="S12" s="205">
        <f t="shared" si="25"/>
        <v>0</v>
      </c>
      <c r="T12" s="206">
        <f>B12+E12+H12+K12+N12+Q12</f>
        <v>119866.76</v>
      </c>
      <c r="U12" s="206">
        <f t="shared" si="9"/>
        <v>0</v>
      </c>
      <c r="V12" s="356">
        <f t="shared" si="9"/>
        <v>0</v>
      </c>
      <c r="W12" s="203">
        <f>W13+W14</f>
        <v>508728.96</v>
      </c>
      <c r="X12" s="203">
        <f aca="true" t="shared" si="26" ref="X12:BF12">X13+X14</f>
        <v>0</v>
      </c>
      <c r="Y12" s="336">
        <f t="shared" si="26"/>
        <v>0</v>
      </c>
      <c r="Z12" s="203">
        <f t="shared" si="26"/>
        <v>0</v>
      </c>
      <c r="AA12" s="203">
        <f t="shared" si="26"/>
        <v>0</v>
      </c>
      <c r="AB12" s="336">
        <f t="shared" si="26"/>
        <v>0</v>
      </c>
      <c r="AC12" s="203">
        <f t="shared" si="26"/>
        <v>0</v>
      </c>
      <c r="AD12" s="203">
        <f t="shared" si="26"/>
        <v>0</v>
      </c>
      <c r="AE12" s="336">
        <f t="shared" si="26"/>
        <v>0</v>
      </c>
      <c r="AF12" s="203">
        <f t="shared" si="26"/>
        <v>0</v>
      </c>
      <c r="AG12" s="203">
        <f t="shared" si="26"/>
        <v>0</v>
      </c>
      <c r="AH12" s="336">
        <f t="shared" si="26"/>
        <v>0</v>
      </c>
      <c r="AI12" s="203">
        <f t="shared" si="26"/>
        <v>1037168.85</v>
      </c>
      <c r="AJ12" s="203">
        <f t="shared" si="26"/>
        <v>0</v>
      </c>
      <c r="AK12" s="336">
        <f t="shared" si="26"/>
        <v>0</v>
      </c>
      <c r="AL12" s="203">
        <f t="shared" si="26"/>
        <v>0</v>
      </c>
      <c r="AM12" s="203">
        <f t="shared" si="26"/>
        <v>0</v>
      </c>
      <c r="AN12" s="336">
        <f t="shared" si="26"/>
        <v>0</v>
      </c>
      <c r="AO12" s="203">
        <f t="shared" si="26"/>
        <v>0</v>
      </c>
      <c r="AP12" s="203">
        <f t="shared" si="26"/>
        <v>0</v>
      </c>
      <c r="AQ12" s="336">
        <f t="shared" si="26"/>
        <v>0</v>
      </c>
      <c r="AR12" s="203">
        <f t="shared" si="26"/>
        <v>5582.67</v>
      </c>
      <c r="AS12" s="203">
        <f t="shared" si="26"/>
        <v>0</v>
      </c>
      <c r="AT12" s="336">
        <f t="shared" si="26"/>
        <v>0</v>
      </c>
      <c r="AU12" s="203">
        <f t="shared" si="26"/>
        <v>0</v>
      </c>
      <c r="AV12" s="203">
        <f t="shared" si="26"/>
        <v>0</v>
      </c>
      <c r="AW12" s="203">
        <f t="shared" si="26"/>
        <v>0</v>
      </c>
      <c r="AX12" s="203">
        <f t="shared" si="26"/>
        <v>0</v>
      </c>
      <c r="AY12" s="203">
        <f t="shared" si="26"/>
        <v>0</v>
      </c>
      <c r="AZ12" s="203">
        <f t="shared" si="26"/>
        <v>0</v>
      </c>
      <c r="BA12" s="203">
        <f t="shared" si="26"/>
        <v>0</v>
      </c>
      <c r="BB12" s="203">
        <f t="shared" si="26"/>
        <v>0</v>
      </c>
      <c r="BC12" s="203">
        <f t="shared" si="26"/>
        <v>0</v>
      </c>
      <c r="BD12" s="203">
        <f t="shared" si="26"/>
        <v>79050.76</v>
      </c>
      <c r="BE12" s="203">
        <f t="shared" si="26"/>
        <v>0</v>
      </c>
      <c r="BF12" s="336">
        <f t="shared" si="26"/>
        <v>0</v>
      </c>
      <c r="BG12" s="203">
        <f t="shared" si="4"/>
        <v>1630531.24</v>
      </c>
      <c r="BH12" s="204">
        <f t="shared" si="5"/>
        <v>0</v>
      </c>
      <c r="BI12" s="205">
        <f t="shared" si="6"/>
        <v>0</v>
      </c>
      <c r="BJ12" s="203">
        <f>BJ13+BJ14</f>
        <v>4873.34</v>
      </c>
      <c r="BK12" s="203">
        <f aca="true" t="shared" si="27" ref="BK12:BP12">BK13+BK14</f>
        <v>0</v>
      </c>
      <c r="BL12" s="336">
        <f t="shared" si="27"/>
        <v>0</v>
      </c>
      <c r="BM12" s="203">
        <f t="shared" si="27"/>
        <v>0</v>
      </c>
      <c r="BN12" s="203">
        <f t="shared" si="27"/>
        <v>0</v>
      </c>
      <c r="BO12" s="336">
        <f t="shared" si="27"/>
        <v>0</v>
      </c>
      <c r="BP12" s="203">
        <f t="shared" si="27"/>
        <v>0</v>
      </c>
      <c r="BQ12" s="203">
        <f aca="true" t="shared" si="28" ref="BQ12:DE12">BQ13+BQ14</f>
        <v>0</v>
      </c>
      <c r="BR12" s="203">
        <f t="shared" si="28"/>
        <v>0</v>
      </c>
      <c r="BS12" s="203">
        <f t="shared" si="28"/>
        <v>0</v>
      </c>
      <c r="BT12" s="203">
        <f t="shared" si="28"/>
        <v>0</v>
      </c>
      <c r="BU12" s="203">
        <f t="shared" si="28"/>
        <v>0</v>
      </c>
      <c r="BV12" s="203">
        <f t="shared" si="28"/>
        <v>0</v>
      </c>
      <c r="BW12" s="203">
        <f t="shared" si="28"/>
        <v>0</v>
      </c>
      <c r="BX12" s="203">
        <f t="shared" si="28"/>
        <v>0</v>
      </c>
      <c r="BY12" s="203">
        <f t="shared" si="28"/>
        <v>0</v>
      </c>
      <c r="BZ12" s="203">
        <f t="shared" si="28"/>
        <v>0</v>
      </c>
      <c r="CA12" s="203">
        <f t="shared" si="28"/>
        <v>0</v>
      </c>
      <c r="CB12" s="203">
        <f t="shared" si="28"/>
        <v>0</v>
      </c>
      <c r="CC12" s="203">
        <f t="shared" si="28"/>
        <v>0</v>
      </c>
      <c r="CD12" s="342">
        <f t="shared" si="28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9" ref="CH12:CY12">CH13+CH14</f>
        <v>63163.41</v>
      </c>
      <c r="CI12" s="203">
        <f t="shared" si="29"/>
        <v>0</v>
      </c>
      <c r="CJ12" s="371">
        <f t="shared" si="29"/>
        <v>0</v>
      </c>
      <c r="CK12" s="206">
        <f t="shared" si="29"/>
        <v>7405.6</v>
      </c>
      <c r="CL12" s="203">
        <f t="shared" si="29"/>
        <v>0</v>
      </c>
      <c r="CM12" s="342">
        <f t="shared" si="29"/>
        <v>0</v>
      </c>
      <c r="CN12" s="203">
        <f t="shared" si="29"/>
        <v>0</v>
      </c>
      <c r="CO12" s="203">
        <f t="shared" si="29"/>
        <v>0</v>
      </c>
      <c r="CP12" s="371">
        <f t="shared" si="29"/>
        <v>0</v>
      </c>
      <c r="CQ12" s="203">
        <f t="shared" si="29"/>
        <v>54994.53</v>
      </c>
      <c r="CR12" s="203">
        <f t="shared" si="29"/>
        <v>0</v>
      </c>
      <c r="CS12" s="371">
        <f t="shared" si="29"/>
        <v>0</v>
      </c>
      <c r="CT12" s="203">
        <f t="shared" si="29"/>
        <v>31907.3</v>
      </c>
      <c r="CU12" s="203">
        <f t="shared" si="29"/>
        <v>0</v>
      </c>
      <c r="CV12" s="371">
        <f t="shared" si="29"/>
        <v>0</v>
      </c>
      <c r="CW12" s="203">
        <f t="shared" si="29"/>
        <v>157470.84</v>
      </c>
      <c r="CX12" s="203">
        <f t="shared" si="29"/>
        <v>0</v>
      </c>
      <c r="CY12" s="371">
        <f t="shared" si="29"/>
        <v>0</v>
      </c>
      <c r="CZ12" s="203">
        <f t="shared" si="28"/>
        <v>0</v>
      </c>
      <c r="DA12" s="203">
        <f t="shared" si="28"/>
        <v>0</v>
      </c>
      <c r="DB12" s="371">
        <f t="shared" si="28"/>
        <v>0</v>
      </c>
      <c r="DC12" s="206">
        <f t="shared" si="28"/>
        <v>1912742.1800000002</v>
      </c>
      <c r="DD12" s="203">
        <f t="shared" si="28"/>
        <v>0</v>
      </c>
      <c r="DE12" s="203">
        <f t="shared" si="28"/>
        <v>0</v>
      </c>
    </row>
    <row r="13" spans="1:109" ht="15">
      <c r="A13" s="196" t="s">
        <v>346</v>
      </c>
      <c r="B13" s="207"/>
      <c r="C13" s="208"/>
      <c r="D13" s="221"/>
      <c r="E13" s="207">
        <v>12285.62</v>
      </c>
      <c r="F13" s="208"/>
      <c r="G13" s="233"/>
      <c r="H13" s="207"/>
      <c r="I13" s="207"/>
      <c r="J13" s="233"/>
      <c r="K13" s="207"/>
      <c r="L13" s="208"/>
      <c r="M13" s="233"/>
      <c r="N13" s="207"/>
      <c r="O13" s="208"/>
      <c r="P13" s="221"/>
      <c r="Q13" s="207">
        <v>107581.14</v>
      </c>
      <c r="R13" s="208"/>
      <c r="S13" s="210"/>
      <c r="T13" s="211">
        <f>B13+E13+H13+K13+N13+Q13</f>
        <v>119866.76</v>
      </c>
      <c r="U13" s="212">
        <f>C13+F13+I13+L13+O13+R13</f>
        <v>0</v>
      </c>
      <c r="V13" s="355">
        <f>D13+G13+J13+M13+P13+S13</f>
        <v>0</v>
      </c>
      <c r="W13" s="207">
        <v>508728.96</v>
      </c>
      <c r="X13" s="208"/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1037168.85</v>
      </c>
      <c r="AJ13" s="208"/>
      <c r="AK13" s="233"/>
      <c r="AL13" s="226"/>
      <c r="AM13" s="208"/>
      <c r="AN13" s="221"/>
      <c r="AO13" s="207"/>
      <c r="AP13" s="208"/>
      <c r="AQ13" s="233"/>
      <c r="AR13" s="207">
        <v>5582.67</v>
      </c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79050.76</v>
      </c>
      <c r="BE13" s="208"/>
      <c r="BF13" s="233"/>
      <c r="BG13" s="213">
        <f>W13+Z13+AC13+AF13+AI13+AL13+AO13+AR13+AU13+AX13+BA13+BD13</f>
        <v>1630531.24</v>
      </c>
      <c r="BH13" s="212">
        <f>X13+AA13+AD13+AG13+AJ13+AM13+AP13+AS13+AV13+AY13+BB13+BE13</f>
        <v>0</v>
      </c>
      <c r="BI13" s="214">
        <f t="shared" si="6"/>
        <v>0</v>
      </c>
      <c r="BJ13" s="207">
        <v>4873.34</v>
      </c>
      <c r="BK13" s="207"/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63163.41</v>
      </c>
      <c r="CI13" s="208"/>
      <c r="CJ13" s="210"/>
      <c r="CK13" s="226">
        <v>7405.6</v>
      </c>
      <c r="CL13" s="208"/>
      <c r="CM13" s="209"/>
      <c r="CN13" s="207"/>
      <c r="CO13" s="208"/>
      <c r="CP13" s="210"/>
      <c r="CQ13" s="207">
        <v>54994.53</v>
      </c>
      <c r="CR13" s="208"/>
      <c r="CS13" s="210"/>
      <c r="CT13" s="207">
        <v>31907.3</v>
      </c>
      <c r="CU13" s="208"/>
      <c r="CV13" s="210"/>
      <c r="CW13" s="207">
        <f>CE13+CH13+CK13+CN13+CQ13+CT13</f>
        <v>157470.84</v>
      </c>
      <c r="CX13" s="207">
        <f>CF13+CI13+CL13+CO13+CR13+CU13</f>
        <v>0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1912742.1800000002</v>
      </c>
      <c r="DD13" s="211">
        <f>U13+BH13+BN13+BW13+CC13+BK13+BZ13+DA13+CX13</f>
        <v>0</v>
      </c>
      <c r="DE13" s="211">
        <f>V13+BI13+BO13+BX13+CD13+BL13+CA13+DB13+CY13</f>
        <v>0</v>
      </c>
    </row>
    <row r="14" spans="1:109" ht="15">
      <c r="A14" s="196" t="s">
        <v>351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/>
      <c r="C15" s="218"/>
      <c r="D15" s="243"/>
      <c r="E15" s="217">
        <v>2805.55</v>
      </c>
      <c r="F15" s="218"/>
      <c r="G15" s="246"/>
      <c r="H15" s="217"/>
      <c r="I15" s="218"/>
      <c r="J15" s="246"/>
      <c r="K15" s="217"/>
      <c r="L15" s="218"/>
      <c r="M15" s="246"/>
      <c r="N15" s="217"/>
      <c r="O15" s="218"/>
      <c r="P15" s="243"/>
      <c r="Q15" s="217">
        <v>32173.05</v>
      </c>
      <c r="R15" s="218"/>
      <c r="S15" s="246"/>
      <c r="T15" s="206">
        <f>B15+E15+H15+K15+N15+Q15</f>
        <v>34978.6</v>
      </c>
      <c r="U15" s="206">
        <f>C15+F15+I15+L15+O15+R15</f>
        <v>0</v>
      </c>
      <c r="V15" s="356">
        <f>D15+G15+J15+M15+P15+S15</f>
        <v>0</v>
      </c>
      <c r="W15" s="217">
        <v>108099.93</v>
      </c>
      <c r="X15" s="218"/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228288.51</v>
      </c>
      <c r="AJ15" s="218"/>
      <c r="AK15" s="246"/>
      <c r="AL15" s="227"/>
      <c r="AM15" s="218"/>
      <c r="AN15" s="243"/>
      <c r="AO15" s="207"/>
      <c r="AP15" s="208"/>
      <c r="AQ15" s="246"/>
      <c r="AR15" s="217">
        <v>1228.19</v>
      </c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17525.37</v>
      </c>
      <c r="BE15" s="218"/>
      <c r="BF15" s="246"/>
      <c r="BG15" s="203">
        <f>W15+Z15+AC15+AF15+AI15+AL15+AO15+AR15+AU15+AX15+BA15+BD15</f>
        <v>355142</v>
      </c>
      <c r="BH15" s="204">
        <f>X15+AA15+AD15+AG15+AJ15+AM15+AP15+AS15+AV15+AY15+BB15+BE15</f>
        <v>0</v>
      </c>
      <c r="BI15" s="205">
        <f t="shared" si="6"/>
        <v>0</v>
      </c>
      <c r="BJ15" s="217">
        <v>1073.14</v>
      </c>
      <c r="BK15" s="217"/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12739.04</v>
      </c>
      <c r="CI15" s="218"/>
      <c r="CJ15" s="220"/>
      <c r="CK15" s="227">
        <v>622.84</v>
      </c>
      <c r="CL15" s="218"/>
      <c r="CM15" s="219"/>
      <c r="CN15" s="217"/>
      <c r="CO15" s="218"/>
      <c r="CP15" s="220"/>
      <c r="CQ15" s="217">
        <v>12098.8</v>
      </c>
      <c r="CR15" s="218"/>
      <c r="CS15" s="220"/>
      <c r="CT15" s="217">
        <v>1820.59</v>
      </c>
      <c r="CU15" s="218"/>
      <c r="CV15" s="220"/>
      <c r="CW15" s="207">
        <f>CE15+CH15+CK15+CN15+CQ15+CT15</f>
        <v>27281.27</v>
      </c>
      <c r="CX15" s="207">
        <f>CF15+CI15+CL15+CO15+CR15+CU15</f>
        <v>0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418475.01</v>
      </c>
      <c r="DD15" s="206">
        <f>U15+BH15+BN15+BW15+CC15+BK15+BZ15+DA15+CX15</f>
        <v>0</v>
      </c>
      <c r="DE15" s="206">
        <f>V15+BI15+BO15+BX15+CD15+BL15+CA15+DB15+CY15</f>
        <v>0</v>
      </c>
    </row>
    <row r="16" spans="1:109" ht="14.25">
      <c r="A16" s="200" t="s">
        <v>350</v>
      </c>
      <c r="B16" s="203">
        <f>B17+B18+B19+B20+B26+B27+B28+B36</f>
        <v>12090371.79</v>
      </c>
      <c r="C16" s="203">
        <f>C17+C18+C19+C20+C26+C27+C28+C36</f>
        <v>0</v>
      </c>
      <c r="D16" s="203">
        <f>D17+D18+D19+D20+D26+D27+D28</f>
        <v>0</v>
      </c>
      <c r="E16" s="203">
        <f>E17+E18+E19+E20+E26+E27+E28+E36</f>
        <v>660536.5</v>
      </c>
      <c r="F16" s="203">
        <f aca="true" t="shared" si="30" ref="F16:S16">F17+F18+F19+F20+F26+F27+F28+F36</f>
        <v>0</v>
      </c>
      <c r="G16" s="203">
        <f t="shared" si="30"/>
        <v>0</v>
      </c>
      <c r="H16" s="203">
        <f t="shared" si="30"/>
        <v>631890.41</v>
      </c>
      <c r="I16" s="203">
        <f t="shared" si="30"/>
        <v>0</v>
      </c>
      <c r="J16" s="203">
        <f t="shared" si="30"/>
        <v>0</v>
      </c>
      <c r="K16" s="203">
        <f t="shared" si="30"/>
        <v>403344.08</v>
      </c>
      <c r="L16" s="203">
        <f t="shared" si="30"/>
        <v>0</v>
      </c>
      <c r="M16" s="203">
        <f t="shared" si="30"/>
        <v>0</v>
      </c>
      <c r="N16" s="203">
        <f t="shared" si="30"/>
        <v>472102.28</v>
      </c>
      <c r="O16" s="203">
        <f>O17+O18+O19+O20+O26+O27+O28+O36</f>
        <v>0</v>
      </c>
      <c r="P16" s="342">
        <f t="shared" si="30"/>
        <v>0</v>
      </c>
      <c r="Q16" s="203">
        <f t="shared" si="30"/>
        <v>171565.5</v>
      </c>
      <c r="R16" s="204">
        <f t="shared" si="30"/>
        <v>0</v>
      </c>
      <c r="S16" s="205">
        <f t="shared" si="30"/>
        <v>0</v>
      </c>
      <c r="T16" s="206">
        <f>B16+E16+H16+K16+N16+Q16</f>
        <v>14429810.559999999</v>
      </c>
      <c r="U16" s="204">
        <f>C16+F16+I16+L16+O16</f>
        <v>0</v>
      </c>
      <c r="V16" s="352">
        <f>SUM(V17:V25)</f>
        <v>0</v>
      </c>
      <c r="W16" s="203">
        <f aca="true" t="shared" si="31" ref="W16:BF16">W17+W18+W19+W20+W26+W27+W28+W36</f>
        <v>5626336.510000001</v>
      </c>
      <c r="X16" s="203">
        <f t="shared" si="31"/>
        <v>0</v>
      </c>
      <c r="Y16" s="336">
        <f t="shared" si="31"/>
        <v>0</v>
      </c>
      <c r="Z16" s="203">
        <f t="shared" si="31"/>
        <v>0</v>
      </c>
      <c r="AA16" s="203">
        <f t="shared" si="31"/>
        <v>0</v>
      </c>
      <c r="AB16" s="336">
        <f t="shared" si="31"/>
        <v>0</v>
      </c>
      <c r="AC16" s="203">
        <f t="shared" si="31"/>
        <v>506251.59</v>
      </c>
      <c r="AD16" s="203">
        <f t="shared" si="31"/>
        <v>0</v>
      </c>
      <c r="AE16" s="336">
        <f t="shared" si="31"/>
        <v>0</v>
      </c>
      <c r="AF16" s="203">
        <f t="shared" si="31"/>
        <v>0</v>
      </c>
      <c r="AG16" s="203">
        <f t="shared" si="31"/>
        <v>0</v>
      </c>
      <c r="AH16" s="336">
        <f t="shared" si="31"/>
        <v>0</v>
      </c>
      <c r="AI16" s="203">
        <f t="shared" si="31"/>
        <v>546150.55</v>
      </c>
      <c r="AJ16" s="203">
        <f t="shared" si="31"/>
        <v>0</v>
      </c>
      <c r="AK16" s="336">
        <f t="shared" si="31"/>
        <v>0</v>
      </c>
      <c r="AL16" s="203">
        <f t="shared" si="31"/>
        <v>0</v>
      </c>
      <c r="AM16" s="203">
        <f t="shared" si="31"/>
        <v>0</v>
      </c>
      <c r="AN16" s="336">
        <f t="shared" si="31"/>
        <v>0</v>
      </c>
      <c r="AO16" s="203">
        <f t="shared" si="31"/>
        <v>146810.02</v>
      </c>
      <c r="AP16" s="203">
        <f t="shared" si="31"/>
        <v>0</v>
      </c>
      <c r="AQ16" s="336">
        <f t="shared" si="31"/>
        <v>0</v>
      </c>
      <c r="AR16" s="203">
        <f t="shared" si="31"/>
        <v>297060.89999999997</v>
      </c>
      <c r="AS16" s="203">
        <f t="shared" si="31"/>
        <v>0</v>
      </c>
      <c r="AT16" s="336">
        <f t="shared" si="31"/>
        <v>0</v>
      </c>
      <c r="AU16" s="203">
        <f t="shared" si="31"/>
        <v>0</v>
      </c>
      <c r="AV16" s="203">
        <f t="shared" si="31"/>
        <v>0</v>
      </c>
      <c r="AW16" s="203">
        <f t="shared" si="31"/>
        <v>0</v>
      </c>
      <c r="AX16" s="203">
        <f t="shared" si="31"/>
        <v>0</v>
      </c>
      <c r="AY16" s="203">
        <f t="shared" si="31"/>
        <v>0</v>
      </c>
      <c r="AZ16" s="203">
        <f t="shared" si="31"/>
        <v>0</v>
      </c>
      <c r="BA16" s="203">
        <f t="shared" si="31"/>
        <v>0</v>
      </c>
      <c r="BB16" s="203">
        <f t="shared" si="31"/>
        <v>0</v>
      </c>
      <c r="BC16" s="203">
        <f t="shared" si="31"/>
        <v>0</v>
      </c>
      <c r="BD16" s="203">
        <f t="shared" si="31"/>
        <v>331923.5</v>
      </c>
      <c r="BE16" s="203">
        <f t="shared" si="31"/>
        <v>0</v>
      </c>
      <c r="BF16" s="336">
        <f t="shared" si="31"/>
        <v>0</v>
      </c>
      <c r="BG16" s="203">
        <f t="shared" si="4"/>
        <v>7454533.07</v>
      </c>
      <c r="BH16" s="204">
        <f t="shared" si="5"/>
        <v>0</v>
      </c>
      <c r="BI16" s="205">
        <f t="shared" si="6"/>
        <v>0</v>
      </c>
      <c r="BJ16" s="203">
        <f>BJ17+BJ18+BJ19+BJ20+BJ26+BJ27+BJ28+BJ36</f>
        <v>546795.82</v>
      </c>
      <c r="BK16" s="203">
        <f aca="true" t="shared" si="32" ref="BK16:BP16">BK17+BK18+BK19+BK20+BK26+BK27+BK28+BK36</f>
        <v>0</v>
      </c>
      <c r="BL16" s="336">
        <f t="shared" si="32"/>
        <v>0</v>
      </c>
      <c r="BM16" s="203">
        <f t="shared" si="32"/>
        <v>0</v>
      </c>
      <c r="BN16" s="203">
        <f t="shared" si="32"/>
        <v>0</v>
      </c>
      <c r="BO16" s="336">
        <f t="shared" si="32"/>
        <v>0</v>
      </c>
      <c r="BP16" s="203">
        <f t="shared" si="32"/>
        <v>0</v>
      </c>
      <c r="BQ16" s="203">
        <f aca="true" t="shared" si="33" ref="BQ16:DE16">BQ17+BQ18+BQ19+BQ20+BQ26+BQ27+BQ28+BQ36</f>
        <v>0</v>
      </c>
      <c r="BR16" s="203">
        <f t="shared" si="33"/>
        <v>0</v>
      </c>
      <c r="BS16" s="203">
        <f t="shared" si="33"/>
        <v>0</v>
      </c>
      <c r="BT16" s="203">
        <f t="shared" si="33"/>
        <v>0</v>
      </c>
      <c r="BU16" s="203">
        <f t="shared" si="33"/>
        <v>0</v>
      </c>
      <c r="BV16" s="203">
        <f t="shared" si="33"/>
        <v>4047.34</v>
      </c>
      <c r="BW16" s="203">
        <f t="shared" si="33"/>
        <v>0</v>
      </c>
      <c r="BX16" s="203">
        <f t="shared" si="33"/>
        <v>0</v>
      </c>
      <c r="BY16" s="203">
        <f t="shared" si="33"/>
        <v>25616.28</v>
      </c>
      <c r="BZ16" s="203">
        <f>BZ17+BZ18+BZ19+BZ20+BZ26+BZ27+BZ28+BZ36</f>
        <v>0</v>
      </c>
      <c r="CA16" s="203">
        <f t="shared" si="33"/>
        <v>0</v>
      </c>
      <c r="CB16" s="203">
        <f t="shared" si="33"/>
        <v>0</v>
      </c>
      <c r="CC16" s="203">
        <f t="shared" si="33"/>
        <v>0</v>
      </c>
      <c r="CD16" s="342">
        <f t="shared" si="33"/>
        <v>0</v>
      </c>
      <c r="CE16" s="203">
        <f t="shared" si="33"/>
        <v>187341.67</v>
      </c>
      <c r="CF16" s="203">
        <f t="shared" si="33"/>
        <v>0</v>
      </c>
      <c r="CG16" s="371">
        <f t="shared" si="33"/>
        <v>0</v>
      </c>
      <c r="CH16" s="203">
        <f t="shared" si="33"/>
        <v>314448.77</v>
      </c>
      <c r="CI16" s="203">
        <f t="shared" si="33"/>
        <v>0</v>
      </c>
      <c r="CJ16" s="371">
        <f t="shared" si="33"/>
        <v>0</v>
      </c>
      <c r="CK16" s="206">
        <f t="shared" si="33"/>
        <v>14558.500000000002</v>
      </c>
      <c r="CL16" s="203">
        <f t="shared" si="33"/>
        <v>0</v>
      </c>
      <c r="CM16" s="342">
        <f t="shared" si="33"/>
        <v>0</v>
      </c>
      <c r="CN16" s="203">
        <f t="shared" si="33"/>
        <v>83033.09</v>
      </c>
      <c r="CO16" s="203">
        <f t="shared" si="33"/>
        <v>0</v>
      </c>
      <c r="CP16" s="371">
        <f t="shared" si="33"/>
        <v>0</v>
      </c>
      <c r="CQ16" s="203">
        <f t="shared" si="33"/>
        <v>57852.46</v>
      </c>
      <c r="CR16" s="203">
        <f t="shared" si="33"/>
        <v>0</v>
      </c>
      <c r="CS16" s="371">
        <f t="shared" si="33"/>
        <v>0</v>
      </c>
      <c r="CT16" s="203">
        <f t="shared" si="33"/>
        <v>104838.84999999999</v>
      </c>
      <c r="CU16" s="203">
        <f t="shared" si="33"/>
        <v>0</v>
      </c>
      <c r="CV16" s="371">
        <f t="shared" si="33"/>
        <v>0</v>
      </c>
      <c r="CW16" s="203">
        <f t="shared" si="33"/>
        <v>762073.34</v>
      </c>
      <c r="CX16" s="203">
        <f t="shared" si="33"/>
        <v>0</v>
      </c>
      <c r="CY16" s="371">
        <f t="shared" si="33"/>
        <v>0</v>
      </c>
      <c r="CZ16" s="203">
        <f t="shared" si="33"/>
        <v>50317.15</v>
      </c>
      <c r="DA16" s="203">
        <f t="shared" si="33"/>
        <v>0</v>
      </c>
      <c r="DB16" s="371">
        <f t="shared" si="33"/>
        <v>0</v>
      </c>
      <c r="DC16" s="206">
        <f t="shared" si="33"/>
        <v>23273193.56</v>
      </c>
      <c r="DD16" s="203">
        <f t="shared" si="33"/>
        <v>0</v>
      </c>
      <c r="DE16" s="203">
        <f t="shared" si="33"/>
        <v>0</v>
      </c>
    </row>
    <row r="17" spans="1:109" ht="15">
      <c r="A17" s="196" t="s">
        <v>352</v>
      </c>
      <c r="B17" s="207">
        <v>18151.98</v>
      </c>
      <c r="C17" s="208"/>
      <c r="D17" s="221"/>
      <c r="E17" s="207">
        <v>949.19</v>
      </c>
      <c r="F17" s="208"/>
      <c r="G17" s="233"/>
      <c r="H17" s="207"/>
      <c r="I17" s="208"/>
      <c r="J17" s="233"/>
      <c r="K17" s="207"/>
      <c r="L17" s="208"/>
      <c r="M17" s="233"/>
      <c r="N17" s="207"/>
      <c r="O17" s="208"/>
      <c r="P17" s="221"/>
      <c r="Q17" s="207"/>
      <c r="R17" s="208"/>
      <c r="S17" s="233"/>
      <c r="T17" s="211">
        <f aca="true" t="shared" si="34" ref="T17:V20">B17+E17+H17+K17+N17+Q17</f>
        <v>19101.17</v>
      </c>
      <c r="U17" s="211">
        <f t="shared" si="34"/>
        <v>0</v>
      </c>
      <c r="V17" s="357">
        <f t="shared" si="34"/>
        <v>0</v>
      </c>
      <c r="W17" s="207">
        <v>61773.9</v>
      </c>
      <c r="X17" s="208"/>
      <c r="Y17" s="233"/>
      <c r="Z17" s="207"/>
      <c r="AA17" s="208"/>
      <c r="AB17" s="233"/>
      <c r="AC17" s="207"/>
      <c r="AD17" s="208"/>
      <c r="AE17" s="233"/>
      <c r="AF17" s="226"/>
      <c r="AG17" s="208"/>
      <c r="AH17" s="221"/>
      <c r="AI17" s="207"/>
      <c r="AJ17" s="208"/>
      <c r="AK17" s="233"/>
      <c r="AL17" s="226"/>
      <c r="AM17" s="208"/>
      <c r="AN17" s="221"/>
      <c r="AO17" s="207">
        <v>1940.72</v>
      </c>
      <c r="AP17" s="208"/>
      <c r="AQ17" s="233"/>
      <c r="AR17" s="207">
        <v>171.68</v>
      </c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>
        <v>250.1</v>
      </c>
      <c r="BE17" s="208"/>
      <c r="BF17" s="233"/>
      <c r="BG17" s="213">
        <f t="shared" si="4"/>
        <v>64136.4</v>
      </c>
      <c r="BH17" s="212">
        <f t="shared" si="5"/>
        <v>0</v>
      </c>
      <c r="BI17" s="214">
        <f t="shared" si="6"/>
        <v>0</v>
      </c>
      <c r="BJ17" s="207">
        <v>190933.34</v>
      </c>
      <c r="BK17" s="208"/>
      <c r="BL17" s="233"/>
      <c r="BM17" s="207"/>
      <c r="BN17" s="208"/>
      <c r="BO17" s="233"/>
      <c r="BP17" s="207"/>
      <c r="BQ17" s="208"/>
      <c r="BR17" s="233"/>
      <c r="BS17" s="207">
        <f>BM17+BP17</f>
        <v>0</v>
      </c>
      <c r="BT17" s="207">
        <f>BN17+BQ17</f>
        <v>0</v>
      </c>
      <c r="BU17" s="233"/>
      <c r="BV17" s="207"/>
      <c r="BW17" s="208"/>
      <c r="BX17" s="233"/>
      <c r="BY17" s="207">
        <v>2196.28</v>
      </c>
      <c r="BZ17" s="208"/>
      <c r="CA17" s="233"/>
      <c r="CB17" s="226"/>
      <c r="CC17" s="208"/>
      <c r="CD17" s="209"/>
      <c r="CE17" s="207">
        <v>167908.67</v>
      </c>
      <c r="CF17" s="208"/>
      <c r="CG17" s="210"/>
      <c r="CH17" s="207">
        <v>185866.3</v>
      </c>
      <c r="CI17" s="208"/>
      <c r="CJ17" s="210"/>
      <c r="CK17" s="226">
        <v>9626.44</v>
      </c>
      <c r="CL17" s="208"/>
      <c r="CM17" s="209"/>
      <c r="CN17" s="207">
        <v>26993.26</v>
      </c>
      <c r="CO17" s="208"/>
      <c r="CP17" s="210"/>
      <c r="CQ17" s="207">
        <v>53323.32</v>
      </c>
      <c r="CR17" s="208"/>
      <c r="CS17" s="210"/>
      <c r="CT17" s="207">
        <v>78848.79</v>
      </c>
      <c r="CU17" s="208"/>
      <c r="CV17" s="210"/>
      <c r="CW17" s="207">
        <f aca="true" t="shared" si="35" ref="CW17:CY20">CE17+CH17+CK17+CN17+CQ17+CT17</f>
        <v>522566.77999999997</v>
      </c>
      <c r="CX17" s="207">
        <f t="shared" si="35"/>
        <v>0</v>
      </c>
      <c r="CY17" s="207">
        <f t="shared" si="35"/>
        <v>0</v>
      </c>
      <c r="CZ17" s="207"/>
      <c r="DA17" s="208"/>
      <c r="DB17" s="210"/>
      <c r="DC17" s="211">
        <f aca="true" t="shared" si="36" ref="DC17:DE20">T17+BG17+BM17+BV17+CB17+BJ17+BY17+CZ17+CW17</f>
        <v>798933.97</v>
      </c>
      <c r="DD17" s="211">
        <f t="shared" si="36"/>
        <v>0</v>
      </c>
      <c r="DE17" s="211">
        <f t="shared" si="36"/>
        <v>0</v>
      </c>
    </row>
    <row r="18" spans="1:109" ht="15">
      <c r="A18" s="196" t="s">
        <v>353</v>
      </c>
      <c r="B18" s="207"/>
      <c r="C18" s="208"/>
      <c r="D18" s="221"/>
      <c r="E18" s="207">
        <v>11784.55</v>
      </c>
      <c r="F18" s="208"/>
      <c r="G18" s="233"/>
      <c r="H18" s="207"/>
      <c r="I18" s="208"/>
      <c r="J18" s="233"/>
      <c r="K18" s="207"/>
      <c r="L18" s="208"/>
      <c r="M18" s="233"/>
      <c r="N18" s="207"/>
      <c r="O18" s="208"/>
      <c r="P18" s="221"/>
      <c r="Q18" s="207"/>
      <c r="R18" s="208"/>
      <c r="S18" s="233"/>
      <c r="T18" s="211">
        <f t="shared" si="34"/>
        <v>11784.55</v>
      </c>
      <c r="U18" s="211">
        <f t="shared" si="34"/>
        <v>0</v>
      </c>
      <c r="V18" s="357">
        <f t="shared" si="34"/>
        <v>0</v>
      </c>
      <c r="W18" s="207">
        <v>13780</v>
      </c>
      <c r="X18" s="208"/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>
        <v>1000</v>
      </c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14780</v>
      </c>
      <c r="BH18" s="212">
        <f t="shared" si="5"/>
        <v>0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7" ref="BS18:BS25">BM18+BP18</f>
        <v>0</v>
      </c>
      <c r="BT18" s="207">
        <f aca="true" t="shared" si="38" ref="BT18:BT25">BN18+BQ18</f>
        <v>0</v>
      </c>
      <c r="BU18" s="233"/>
      <c r="BV18" s="207">
        <v>612</v>
      </c>
      <c r="BW18" s="208"/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 t="shared" si="35"/>
        <v>0</v>
      </c>
      <c r="CX18" s="207">
        <f t="shared" si="35"/>
        <v>0</v>
      </c>
      <c r="CY18" s="207">
        <f t="shared" si="35"/>
        <v>0</v>
      </c>
      <c r="CZ18" s="207"/>
      <c r="DA18" s="208"/>
      <c r="DB18" s="210"/>
      <c r="DC18" s="211">
        <f t="shared" si="36"/>
        <v>27176.55</v>
      </c>
      <c r="DD18" s="211">
        <f t="shared" si="36"/>
        <v>0</v>
      </c>
      <c r="DE18" s="211">
        <f t="shared" si="36"/>
        <v>0</v>
      </c>
    </row>
    <row r="19" spans="1:109" ht="15">
      <c r="A19" s="196" t="s">
        <v>354</v>
      </c>
      <c r="B19" s="207">
        <v>12063746.66</v>
      </c>
      <c r="C19" s="208"/>
      <c r="D19" s="221"/>
      <c r="E19" s="207">
        <v>647737.77</v>
      </c>
      <c r="F19" s="208"/>
      <c r="G19" s="233"/>
      <c r="H19" s="207">
        <v>631640.41</v>
      </c>
      <c r="I19" s="208"/>
      <c r="J19" s="233"/>
      <c r="K19" s="207">
        <v>403344.08</v>
      </c>
      <c r="L19" s="208"/>
      <c r="M19" s="233"/>
      <c r="N19" s="207">
        <v>472102.28</v>
      </c>
      <c r="O19" s="208"/>
      <c r="P19" s="221"/>
      <c r="Q19" s="207">
        <v>171565.5</v>
      </c>
      <c r="R19" s="208"/>
      <c r="S19" s="233"/>
      <c r="T19" s="211">
        <f t="shared" si="34"/>
        <v>14390136.7</v>
      </c>
      <c r="U19" s="211">
        <f t="shared" si="34"/>
        <v>0</v>
      </c>
      <c r="V19" s="357">
        <f t="shared" si="34"/>
        <v>0</v>
      </c>
      <c r="W19" s="207">
        <v>5395394.82</v>
      </c>
      <c r="X19" s="208"/>
      <c r="Y19" s="233"/>
      <c r="Z19" s="207"/>
      <c r="AA19" s="208"/>
      <c r="AB19" s="233"/>
      <c r="AC19" s="207">
        <v>503519.19</v>
      </c>
      <c r="AD19" s="208"/>
      <c r="AE19" s="233"/>
      <c r="AF19" s="226"/>
      <c r="AG19" s="208"/>
      <c r="AH19" s="221"/>
      <c r="AI19" s="207">
        <v>541711.67</v>
      </c>
      <c r="AJ19" s="208"/>
      <c r="AK19" s="233"/>
      <c r="AL19" s="226"/>
      <c r="AM19" s="208"/>
      <c r="AN19" s="221"/>
      <c r="AO19" s="207">
        <v>144868.49</v>
      </c>
      <c r="AP19" s="208"/>
      <c r="AQ19" s="233"/>
      <c r="AR19" s="207">
        <v>294917.22</v>
      </c>
      <c r="AS19" s="208"/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331673.4</v>
      </c>
      <c r="BE19" s="208"/>
      <c r="BF19" s="233"/>
      <c r="BG19" s="213">
        <f t="shared" si="4"/>
        <v>7212084.790000001</v>
      </c>
      <c r="BH19" s="212">
        <f t="shared" si="5"/>
        <v>0</v>
      </c>
      <c r="BI19" s="214">
        <f t="shared" si="6"/>
        <v>0</v>
      </c>
      <c r="BJ19" s="207">
        <v>347445.86</v>
      </c>
      <c r="BK19" s="208"/>
      <c r="BL19" s="233"/>
      <c r="BM19" s="207"/>
      <c r="BN19" s="208"/>
      <c r="BO19" s="233"/>
      <c r="BP19" s="207"/>
      <c r="BQ19" s="208"/>
      <c r="BR19" s="233"/>
      <c r="BS19" s="207">
        <f t="shared" si="37"/>
        <v>0</v>
      </c>
      <c r="BT19" s="207">
        <f t="shared" si="38"/>
        <v>0</v>
      </c>
      <c r="BU19" s="233"/>
      <c r="BV19" s="207">
        <v>3435.34</v>
      </c>
      <c r="BW19" s="208"/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07">
        <v>23381.64</v>
      </c>
      <c r="CI19" s="208"/>
      <c r="CJ19" s="210"/>
      <c r="CK19" s="226"/>
      <c r="CL19" s="208"/>
      <c r="CM19" s="209"/>
      <c r="CN19" s="207">
        <v>12809.86</v>
      </c>
      <c r="CO19" s="208"/>
      <c r="CP19" s="210"/>
      <c r="CQ19" s="207"/>
      <c r="CR19" s="208"/>
      <c r="CS19" s="210"/>
      <c r="CT19" s="207"/>
      <c r="CU19" s="208"/>
      <c r="CV19" s="210"/>
      <c r="CW19" s="207">
        <f t="shared" si="35"/>
        <v>36191.5</v>
      </c>
      <c r="CX19" s="207">
        <f t="shared" si="35"/>
        <v>0</v>
      </c>
      <c r="CY19" s="207">
        <f t="shared" si="35"/>
        <v>0</v>
      </c>
      <c r="CZ19" s="207"/>
      <c r="DA19" s="208"/>
      <c r="DB19" s="210"/>
      <c r="DC19" s="211">
        <f t="shared" si="36"/>
        <v>21989294.19</v>
      </c>
      <c r="DD19" s="211">
        <f t="shared" si="36"/>
        <v>0</v>
      </c>
      <c r="DE19" s="211">
        <f t="shared" si="36"/>
        <v>0</v>
      </c>
    </row>
    <row r="20" spans="1:109" ht="15">
      <c r="A20" s="196" t="s">
        <v>355</v>
      </c>
      <c r="B20" s="207">
        <v>3475.45</v>
      </c>
      <c r="C20" s="208"/>
      <c r="D20" s="221"/>
      <c r="E20" s="207">
        <v>64.99</v>
      </c>
      <c r="F20" s="208"/>
      <c r="G20" s="233"/>
      <c r="H20" s="207"/>
      <c r="I20" s="208"/>
      <c r="J20" s="233"/>
      <c r="K20" s="207"/>
      <c r="L20" s="208"/>
      <c r="M20" s="233"/>
      <c r="N20" s="207"/>
      <c r="O20" s="208"/>
      <c r="P20" s="221"/>
      <c r="Q20" s="207"/>
      <c r="R20" s="208"/>
      <c r="S20" s="233"/>
      <c r="T20" s="211">
        <f t="shared" si="34"/>
        <v>3540.4399999999996</v>
      </c>
      <c r="U20" s="211">
        <f t="shared" si="34"/>
        <v>0</v>
      </c>
      <c r="V20" s="357">
        <f t="shared" si="34"/>
        <v>0</v>
      </c>
      <c r="W20" s="207">
        <v>120379.09</v>
      </c>
      <c r="X20" s="208"/>
      <c r="Y20" s="233"/>
      <c r="Z20" s="207"/>
      <c r="AA20" s="208"/>
      <c r="AB20" s="233"/>
      <c r="AC20" s="207"/>
      <c r="AD20" s="208"/>
      <c r="AE20" s="233"/>
      <c r="AF20" s="226"/>
      <c r="AG20" s="208"/>
      <c r="AH20" s="221"/>
      <c r="AI20" s="207"/>
      <c r="AJ20" s="208"/>
      <c r="AK20" s="233"/>
      <c r="AL20" s="226"/>
      <c r="AM20" s="208"/>
      <c r="AN20" s="221"/>
      <c r="AO20" s="207"/>
      <c r="AP20" s="208"/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120379.09</v>
      </c>
      <c r="BH20" s="212">
        <f t="shared" si="5"/>
        <v>0</v>
      </c>
      <c r="BI20" s="214">
        <f t="shared" si="6"/>
        <v>0</v>
      </c>
      <c r="BJ20" s="207">
        <v>867.61</v>
      </c>
      <c r="BK20" s="208"/>
      <c r="BL20" s="233"/>
      <c r="BM20" s="207"/>
      <c r="BN20" s="208"/>
      <c r="BO20" s="233"/>
      <c r="BP20" s="207"/>
      <c r="BQ20" s="208"/>
      <c r="BR20" s="233"/>
      <c r="BS20" s="207">
        <f t="shared" si="37"/>
        <v>0</v>
      </c>
      <c r="BT20" s="207">
        <f t="shared" si="38"/>
        <v>0</v>
      </c>
      <c r="BU20" s="233"/>
      <c r="BV20" s="207"/>
      <c r="BW20" s="208"/>
      <c r="BX20" s="233"/>
      <c r="BY20" s="207">
        <v>22500</v>
      </c>
      <c r="BZ20" s="208"/>
      <c r="CA20" s="233"/>
      <c r="CB20" s="226"/>
      <c r="CC20" s="208"/>
      <c r="CD20" s="209"/>
      <c r="CE20" s="207">
        <v>18642.33</v>
      </c>
      <c r="CF20" s="208"/>
      <c r="CG20" s="210"/>
      <c r="CH20" s="207">
        <v>32794.33</v>
      </c>
      <c r="CI20" s="208"/>
      <c r="CJ20" s="210"/>
      <c r="CK20" s="226">
        <v>2260.3</v>
      </c>
      <c r="CL20" s="208"/>
      <c r="CM20" s="209"/>
      <c r="CN20" s="207">
        <v>38329.97</v>
      </c>
      <c r="CO20" s="208"/>
      <c r="CP20" s="210"/>
      <c r="CQ20" s="207">
        <v>1959.45</v>
      </c>
      <c r="CR20" s="208"/>
      <c r="CS20" s="210"/>
      <c r="CT20" s="207">
        <v>14709.39</v>
      </c>
      <c r="CU20" s="208"/>
      <c r="CV20" s="210"/>
      <c r="CW20" s="207">
        <f t="shared" si="35"/>
        <v>108695.77</v>
      </c>
      <c r="CX20" s="207">
        <f t="shared" si="35"/>
        <v>0</v>
      </c>
      <c r="CY20" s="207">
        <f t="shared" si="35"/>
        <v>0</v>
      </c>
      <c r="CZ20" s="207"/>
      <c r="DA20" s="208"/>
      <c r="DB20" s="210"/>
      <c r="DC20" s="211">
        <f t="shared" si="36"/>
        <v>255982.91000000003</v>
      </c>
      <c r="DD20" s="211">
        <f t="shared" si="36"/>
        <v>0</v>
      </c>
      <c r="DE20" s="211">
        <f t="shared" si="36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9" ref="T21:V25">B21+E21+H21+K21+N21</f>
        <v>0</v>
      </c>
      <c r="U21" s="212">
        <f t="shared" si="39"/>
        <v>0</v>
      </c>
      <c r="V21" s="354">
        <f t="shared" si="39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7"/>
        <v>0</v>
      </c>
      <c r="BT21" s="207">
        <f t="shared" si="38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40" ref="DC21:DE25">T21+BG21+BM21+BV21+CB21+BJ21+BY21+CZ21</f>
        <v>0</v>
      </c>
      <c r="DD21" s="211">
        <f t="shared" si="40"/>
        <v>0</v>
      </c>
      <c r="DE21" s="211">
        <f t="shared" si="40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9"/>
        <v>0</v>
      </c>
      <c r="U22" s="212">
        <f t="shared" si="39"/>
        <v>0</v>
      </c>
      <c r="V22" s="354">
        <f t="shared" si="39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7"/>
        <v>0</v>
      </c>
      <c r="BT22" s="207">
        <f t="shared" si="38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40"/>
        <v>0</v>
      </c>
      <c r="DD22" s="211">
        <f t="shared" si="40"/>
        <v>0</v>
      </c>
      <c r="DE22" s="211">
        <f t="shared" si="40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9"/>
        <v>0</v>
      </c>
      <c r="U23" s="212">
        <f t="shared" si="39"/>
        <v>0</v>
      </c>
      <c r="V23" s="354">
        <f t="shared" si="39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7"/>
        <v>0</v>
      </c>
      <c r="BT23" s="207">
        <f t="shared" si="38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40"/>
        <v>0</v>
      </c>
      <c r="DD23" s="211">
        <f t="shared" si="40"/>
        <v>0</v>
      </c>
      <c r="DE23" s="211">
        <f t="shared" si="40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9"/>
        <v>0</v>
      </c>
      <c r="U24" s="212">
        <f t="shared" si="39"/>
        <v>0</v>
      </c>
      <c r="V24" s="354">
        <f t="shared" si="39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7"/>
        <v>0</v>
      </c>
      <c r="BT24" s="207">
        <f t="shared" si="38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40"/>
        <v>0</v>
      </c>
      <c r="DD24" s="211">
        <f t="shared" si="40"/>
        <v>0</v>
      </c>
      <c r="DE24" s="211">
        <f t="shared" si="40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9"/>
        <v>0</v>
      </c>
      <c r="U25" s="212">
        <f t="shared" si="39"/>
        <v>0</v>
      </c>
      <c r="V25" s="354">
        <f t="shared" si="39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7"/>
        <v>0</v>
      </c>
      <c r="BT25" s="207">
        <f t="shared" si="38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40"/>
        <v>0</v>
      </c>
      <c r="DD25" s="211">
        <f t="shared" si="40"/>
        <v>0</v>
      </c>
      <c r="DE25" s="211">
        <f t="shared" si="40"/>
        <v>0</v>
      </c>
    </row>
    <row r="26" spans="1:109" ht="15">
      <c r="A26" s="201" t="s">
        <v>356</v>
      </c>
      <c r="B26" s="217">
        <v>640</v>
      </c>
      <c r="C26" s="218"/>
      <c r="D26" s="243"/>
      <c r="E26" s="217"/>
      <c r="F26" s="218"/>
      <c r="G26" s="246"/>
      <c r="H26" s="217"/>
      <c r="I26" s="218"/>
      <c r="J26" s="246"/>
      <c r="K26" s="217"/>
      <c r="L26" s="218"/>
      <c r="M26" s="246"/>
      <c r="N26" s="217"/>
      <c r="O26" s="218"/>
      <c r="P26" s="243"/>
      <c r="Q26" s="217"/>
      <c r="R26" s="218"/>
      <c r="S26" s="246"/>
      <c r="T26" s="206">
        <f>B26+E26+H26+K26+N26+Q26</f>
        <v>640</v>
      </c>
      <c r="U26" s="206">
        <f>C26+F26+I26+L26+O26+R26</f>
        <v>0</v>
      </c>
      <c r="V26" s="356">
        <f>D26+G26+J26+M26+P26+S26</f>
        <v>0</v>
      </c>
      <c r="W26" s="217">
        <v>19789.74</v>
      </c>
      <c r="X26" s="218"/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>
        <v>3999.14</v>
      </c>
      <c r="AJ26" s="218"/>
      <c r="AK26" s="246"/>
      <c r="AL26" s="227"/>
      <c r="AM26" s="218"/>
      <c r="AN26" s="243"/>
      <c r="AO26" s="217"/>
      <c r="AP26" s="218"/>
      <c r="AQ26" s="246"/>
      <c r="AR26" s="217">
        <v>652</v>
      </c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24440.88</v>
      </c>
      <c r="BH26" s="204">
        <f t="shared" si="5"/>
        <v>0</v>
      </c>
      <c r="BI26" s="205">
        <f t="shared" si="6"/>
        <v>0</v>
      </c>
      <c r="BJ26" s="217">
        <v>7225.25</v>
      </c>
      <c r="BK26" s="218"/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>
        <v>920</v>
      </c>
      <c r="BZ26" s="218"/>
      <c r="CA26" s="246"/>
      <c r="CB26" s="227"/>
      <c r="CC26" s="218"/>
      <c r="CD26" s="219"/>
      <c r="CE26" s="217"/>
      <c r="CF26" s="218"/>
      <c r="CG26" s="220"/>
      <c r="CH26" s="217">
        <v>10777.5</v>
      </c>
      <c r="CI26" s="218"/>
      <c r="CJ26" s="220"/>
      <c r="CK26" s="227">
        <v>2651.76</v>
      </c>
      <c r="CL26" s="218"/>
      <c r="CM26" s="219"/>
      <c r="CN26" s="217"/>
      <c r="CO26" s="218"/>
      <c r="CP26" s="220"/>
      <c r="CQ26" s="217">
        <v>2368.55</v>
      </c>
      <c r="CR26" s="218"/>
      <c r="CS26" s="220"/>
      <c r="CT26" s="217">
        <v>5350.67</v>
      </c>
      <c r="CU26" s="218"/>
      <c r="CV26" s="220"/>
      <c r="CW26" s="207">
        <f>CE26+CH26+CK26+CN26+CQ26+CT26</f>
        <v>21148.480000000003</v>
      </c>
      <c r="CX26" s="207">
        <f>CF26+CI26+CL26+CO26+CR26+CU26</f>
        <v>0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54374.61000000001</v>
      </c>
      <c r="DD26" s="206">
        <f>U26+BH26+BN26+BW26+CC26+BK26+BZ26+DA26+CX26</f>
        <v>0</v>
      </c>
      <c r="DE26" s="206">
        <f>V26+BI26+BO26+BX26+CD26+BL26+CA26+DB26+CY26</f>
        <v>0</v>
      </c>
    </row>
    <row r="27" spans="1:109" ht="15">
      <c r="A27" s="196" t="s">
        <v>358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359</v>
      </c>
      <c r="B28" s="203">
        <f>B29+B30+B31+B32+B34+B35</f>
        <v>0</v>
      </c>
      <c r="C28" s="203">
        <f aca="true" t="shared" si="41" ref="C28:I28">C29+C30+C31+C32+C34+C35</f>
        <v>0</v>
      </c>
      <c r="D28" s="203">
        <f t="shared" si="41"/>
        <v>0</v>
      </c>
      <c r="E28" s="203">
        <f t="shared" si="41"/>
        <v>0</v>
      </c>
      <c r="F28" s="203">
        <f t="shared" si="41"/>
        <v>0</v>
      </c>
      <c r="G28" s="203">
        <f t="shared" si="41"/>
        <v>0</v>
      </c>
      <c r="H28" s="203">
        <f t="shared" si="41"/>
        <v>0</v>
      </c>
      <c r="I28" s="203">
        <f t="shared" si="41"/>
        <v>0</v>
      </c>
      <c r="J28" s="203">
        <f aca="true" t="shared" si="42" ref="J28:AO28">J29+J30+J31+J32+J34+J35</f>
        <v>0</v>
      </c>
      <c r="K28" s="203">
        <f t="shared" si="42"/>
        <v>0</v>
      </c>
      <c r="L28" s="203">
        <f t="shared" si="42"/>
        <v>0</v>
      </c>
      <c r="M28" s="203">
        <f t="shared" si="42"/>
        <v>0</v>
      </c>
      <c r="N28" s="203">
        <f t="shared" si="42"/>
        <v>0</v>
      </c>
      <c r="O28" s="203">
        <f t="shared" si="42"/>
        <v>0</v>
      </c>
      <c r="P28" s="203">
        <f t="shared" si="42"/>
        <v>0</v>
      </c>
      <c r="Q28" s="203">
        <f t="shared" si="42"/>
        <v>0</v>
      </c>
      <c r="R28" s="203">
        <f t="shared" si="42"/>
        <v>0</v>
      </c>
      <c r="S28" s="203">
        <f t="shared" si="42"/>
        <v>0</v>
      </c>
      <c r="T28" s="203">
        <f t="shared" si="42"/>
        <v>0</v>
      </c>
      <c r="U28" s="203">
        <f t="shared" si="42"/>
        <v>0</v>
      </c>
      <c r="V28" s="203">
        <f t="shared" si="42"/>
        <v>0</v>
      </c>
      <c r="W28" s="203">
        <f t="shared" si="42"/>
        <v>14948.96</v>
      </c>
      <c r="X28" s="203">
        <f t="shared" si="42"/>
        <v>0</v>
      </c>
      <c r="Y28" s="203">
        <f t="shared" si="42"/>
        <v>0</v>
      </c>
      <c r="Z28" s="203">
        <f t="shared" si="42"/>
        <v>0</v>
      </c>
      <c r="AA28" s="203">
        <f t="shared" si="42"/>
        <v>0</v>
      </c>
      <c r="AB28" s="203">
        <f t="shared" si="42"/>
        <v>0</v>
      </c>
      <c r="AC28" s="203">
        <f t="shared" si="42"/>
        <v>1382.4</v>
      </c>
      <c r="AD28" s="203">
        <f t="shared" si="42"/>
        <v>0</v>
      </c>
      <c r="AE28" s="203">
        <f t="shared" si="42"/>
        <v>0</v>
      </c>
      <c r="AF28" s="203">
        <f t="shared" si="42"/>
        <v>0</v>
      </c>
      <c r="AG28" s="203">
        <f t="shared" si="42"/>
        <v>0</v>
      </c>
      <c r="AH28" s="203">
        <f t="shared" si="42"/>
        <v>0</v>
      </c>
      <c r="AI28" s="203">
        <f t="shared" si="42"/>
        <v>439.74</v>
      </c>
      <c r="AJ28" s="203">
        <f t="shared" si="42"/>
        <v>0</v>
      </c>
      <c r="AK28" s="203">
        <f t="shared" si="42"/>
        <v>0</v>
      </c>
      <c r="AL28" s="203">
        <f t="shared" si="42"/>
        <v>0</v>
      </c>
      <c r="AM28" s="203">
        <f t="shared" si="42"/>
        <v>0</v>
      </c>
      <c r="AN28" s="203">
        <f t="shared" si="42"/>
        <v>0</v>
      </c>
      <c r="AO28" s="203">
        <f t="shared" si="42"/>
        <v>0.81</v>
      </c>
      <c r="AP28" s="203">
        <f aca="true" t="shared" si="43" ref="AP28:BU28">AP29+AP30+AP31+AP32+AP34+AP35</f>
        <v>0</v>
      </c>
      <c r="AQ28" s="203">
        <f t="shared" si="43"/>
        <v>0</v>
      </c>
      <c r="AR28" s="203">
        <f t="shared" si="43"/>
        <v>320</v>
      </c>
      <c r="AS28" s="203">
        <f t="shared" si="43"/>
        <v>0</v>
      </c>
      <c r="AT28" s="203">
        <f t="shared" si="43"/>
        <v>0</v>
      </c>
      <c r="AU28" s="203">
        <f t="shared" si="43"/>
        <v>0</v>
      </c>
      <c r="AV28" s="203">
        <f t="shared" si="43"/>
        <v>0</v>
      </c>
      <c r="AW28" s="203">
        <f t="shared" si="43"/>
        <v>0</v>
      </c>
      <c r="AX28" s="203">
        <f t="shared" si="43"/>
        <v>0</v>
      </c>
      <c r="AY28" s="203">
        <f t="shared" si="43"/>
        <v>0</v>
      </c>
      <c r="AZ28" s="203">
        <f t="shared" si="43"/>
        <v>0</v>
      </c>
      <c r="BA28" s="203">
        <f t="shared" si="43"/>
        <v>0</v>
      </c>
      <c r="BB28" s="203">
        <f t="shared" si="43"/>
        <v>0</v>
      </c>
      <c r="BC28" s="203">
        <f t="shared" si="43"/>
        <v>0</v>
      </c>
      <c r="BD28" s="203">
        <f t="shared" si="43"/>
        <v>0</v>
      </c>
      <c r="BE28" s="203">
        <f t="shared" si="43"/>
        <v>0</v>
      </c>
      <c r="BF28" s="203">
        <f t="shared" si="43"/>
        <v>0</v>
      </c>
      <c r="BG28" s="203">
        <f t="shared" si="43"/>
        <v>17091.91</v>
      </c>
      <c r="BH28" s="203">
        <f t="shared" si="43"/>
        <v>0</v>
      </c>
      <c r="BI28" s="203">
        <f t="shared" si="43"/>
        <v>0</v>
      </c>
      <c r="BJ28" s="203">
        <f t="shared" si="43"/>
        <v>323.76</v>
      </c>
      <c r="BK28" s="203">
        <f t="shared" si="43"/>
        <v>0</v>
      </c>
      <c r="BL28" s="203">
        <f t="shared" si="43"/>
        <v>0</v>
      </c>
      <c r="BM28" s="203">
        <f t="shared" si="43"/>
        <v>0</v>
      </c>
      <c r="BN28" s="203">
        <f t="shared" si="43"/>
        <v>0</v>
      </c>
      <c r="BO28" s="203">
        <f t="shared" si="43"/>
        <v>0</v>
      </c>
      <c r="BP28" s="203">
        <f t="shared" si="43"/>
        <v>0</v>
      </c>
      <c r="BQ28" s="203">
        <f t="shared" si="43"/>
        <v>0</v>
      </c>
      <c r="BR28" s="203">
        <f t="shared" si="43"/>
        <v>0</v>
      </c>
      <c r="BS28" s="203">
        <f t="shared" si="43"/>
        <v>0</v>
      </c>
      <c r="BT28" s="203">
        <f t="shared" si="43"/>
        <v>0</v>
      </c>
      <c r="BU28" s="203">
        <f t="shared" si="43"/>
        <v>0</v>
      </c>
      <c r="BV28" s="203">
        <f aca="true" t="shared" si="44" ref="BV28:DA28">BV29+BV30+BV31+BV32+BV34+BV35</f>
        <v>0</v>
      </c>
      <c r="BW28" s="203">
        <f t="shared" si="44"/>
        <v>0</v>
      </c>
      <c r="BX28" s="203">
        <f t="shared" si="44"/>
        <v>0</v>
      </c>
      <c r="BY28" s="203">
        <f t="shared" si="44"/>
        <v>0</v>
      </c>
      <c r="BZ28" s="203">
        <f t="shared" si="44"/>
        <v>0</v>
      </c>
      <c r="CA28" s="203">
        <f t="shared" si="44"/>
        <v>0</v>
      </c>
      <c r="CB28" s="203">
        <f t="shared" si="44"/>
        <v>0</v>
      </c>
      <c r="CC28" s="203">
        <f t="shared" si="44"/>
        <v>0</v>
      </c>
      <c r="CD28" s="342">
        <f t="shared" si="44"/>
        <v>0</v>
      </c>
      <c r="CE28" s="203">
        <f t="shared" si="44"/>
        <v>581.07</v>
      </c>
      <c r="CF28" s="203">
        <f t="shared" si="44"/>
        <v>0</v>
      </c>
      <c r="CG28" s="371">
        <f t="shared" si="44"/>
        <v>0</v>
      </c>
      <c r="CH28" s="203">
        <f t="shared" si="44"/>
        <v>56819</v>
      </c>
      <c r="CI28" s="203">
        <f t="shared" si="44"/>
        <v>0</v>
      </c>
      <c r="CJ28" s="371">
        <f t="shared" si="44"/>
        <v>0</v>
      </c>
      <c r="CK28" s="206">
        <f t="shared" si="44"/>
        <v>0</v>
      </c>
      <c r="CL28" s="203">
        <f t="shared" si="44"/>
        <v>0</v>
      </c>
      <c r="CM28" s="342">
        <f t="shared" si="44"/>
        <v>0</v>
      </c>
      <c r="CN28" s="203">
        <f t="shared" si="44"/>
        <v>3300</v>
      </c>
      <c r="CO28" s="203">
        <f t="shared" si="44"/>
        <v>0</v>
      </c>
      <c r="CP28" s="371">
        <f t="shared" si="44"/>
        <v>0</v>
      </c>
      <c r="CQ28" s="203">
        <f t="shared" si="44"/>
        <v>201.14</v>
      </c>
      <c r="CR28" s="203">
        <f t="shared" si="44"/>
        <v>0</v>
      </c>
      <c r="CS28" s="371">
        <f t="shared" si="44"/>
        <v>0</v>
      </c>
      <c r="CT28" s="203">
        <f t="shared" si="44"/>
        <v>0</v>
      </c>
      <c r="CU28" s="203">
        <f t="shared" si="44"/>
        <v>0</v>
      </c>
      <c r="CV28" s="371">
        <f t="shared" si="44"/>
        <v>0</v>
      </c>
      <c r="CW28" s="203">
        <f t="shared" si="44"/>
        <v>60901.20999999999</v>
      </c>
      <c r="CX28" s="203">
        <f t="shared" si="44"/>
        <v>0</v>
      </c>
      <c r="CY28" s="371">
        <f t="shared" si="44"/>
        <v>0</v>
      </c>
      <c r="CZ28" s="203">
        <f t="shared" si="44"/>
        <v>0</v>
      </c>
      <c r="DA28" s="203">
        <f t="shared" si="44"/>
        <v>0</v>
      </c>
      <c r="DB28" s="371">
        <f>DB29+DB30+DB31+DB32+DB34+DB35</f>
        <v>0</v>
      </c>
      <c r="DC28" s="206">
        <f>DC29+DC30+DC31+DC32+DC34+DC35</f>
        <v>78316.87999999999</v>
      </c>
      <c r="DD28" s="203">
        <f>DD29+DD30+DD31+DD32+DD34+DD35</f>
        <v>0</v>
      </c>
      <c r="DE28" s="203">
        <f>DE29+DE30+DE31+DE32+DE34+DE35</f>
        <v>0</v>
      </c>
    </row>
    <row r="29" spans="1:109" ht="15">
      <c r="A29" s="196" t="s">
        <v>360</v>
      </c>
      <c r="B29" s="207"/>
      <c r="C29" s="208"/>
      <c r="D29" s="221"/>
      <c r="E29" s="207"/>
      <c r="F29" s="208"/>
      <c r="G29" s="233"/>
      <c r="H29" s="207"/>
      <c r="I29" s="208"/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5" ref="T29:V34">B29+E29+H29+K29+N29+Q29</f>
        <v>0</v>
      </c>
      <c r="U29" s="211">
        <f t="shared" si="45"/>
        <v>0</v>
      </c>
      <c r="V29" s="357">
        <f t="shared" si="45"/>
        <v>0</v>
      </c>
      <c r="W29" s="207"/>
      <c r="X29" s="208"/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0</v>
      </c>
      <c r="BH29" s="212">
        <f t="shared" si="5"/>
        <v>0</v>
      </c>
      <c r="BI29" s="214">
        <f t="shared" si="6"/>
        <v>0</v>
      </c>
      <c r="BJ29" s="207"/>
      <c r="BK29" s="207"/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>
        <v>22357.76</v>
      </c>
      <c r="CI29" s="208"/>
      <c r="CJ29" s="210"/>
      <c r="CK29" s="226"/>
      <c r="CL29" s="208"/>
      <c r="CM29" s="209"/>
      <c r="CN29" s="207"/>
      <c r="CO29" s="208"/>
      <c r="CP29" s="210"/>
      <c r="CQ29" s="207"/>
      <c r="CR29" s="208"/>
      <c r="CS29" s="210"/>
      <c r="CT29" s="207"/>
      <c r="CU29" s="208"/>
      <c r="CV29" s="210"/>
      <c r="CW29" s="207">
        <f>CE29+CH29+CK29+CN29+CQ29+CT29</f>
        <v>22357.76</v>
      </c>
      <c r="CX29" s="207">
        <f>CF29+CI29+CL29+CO29+CR29+CU29</f>
        <v>0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22357.76</v>
      </c>
      <c r="DD29" s="211">
        <f>U29+BH29+BN29+BW29+CC29+BK29+BZ29+DA29+CX29</f>
        <v>0</v>
      </c>
      <c r="DE29" s="211">
        <f>V29+BI29+BO29+BX29+CD29+BL29+CA29+DB29+CY29</f>
        <v>0</v>
      </c>
    </row>
    <row r="30" spans="1:109" ht="15">
      <c r="A30" s="196" t="s">
        <v>361</v>
      </c>
      <c r="B30" s="207"/>
      <c r="C30" s="208"/>
      <c r="D30" s="221"/>
      <c r="E30" s="207"/>
      <c r="F30" s="208"/>
      <c r="G30" s="233"/>
      <c r="H30" s="207"/>
      <c r="I30" s="208"/>
      <c r="J30" s="233"/>
      <c r="K30" s="207"/>
      <c r="L30" s="208"/>
      <c r="M30" s="233"/>
      <c r="N30" s="207"/>
      <c r="O30" s="208"/>
      <c r="P30" s="221"/>
      <c r="Q30" s="207"/>
      <c r="R30" s="208"/>
      <c r="S30" s="233"/>
      <c r="T30" s="211">
        <f t="shared" si="45"/>
        <v>0</v>
      </c>
      <c r="U30" s="211">
        <f t="shared" si="45"/>
        <v>0</v>
      </c>
      <c r="V30" s="357">
        <f t="shared" si="45"/>
        <v>0</v>
      </c>
      <c r="W30" s="207">
        <v>120</v>
      </c>
      <c r="X30" s="208"/>
      <c r="Y30" s="233"/>
      <c r="Z30" s="207"/>
      <c r="AA30" s="208"/>
      <c r="AB30" s="233"/>
      <c r="AC30" s="207">
        <v>1382.4</v>
      </c>
      <c r="AD30" s="208"/>
      <c r="AE30" s="233"/>
      <c r="AF30" s="226"/>
      <c r="AG30" s="208"/>
      <c r="AH30" s="221"/>
      <c r="AI30" s="207">
        <v>439.74</v>
      </c>
      <c r="AJ30" s="208"/>
      <c r="AK30" s="233"/>
      <c r="AL30" s="226"/>
      <c r="AM30" s="208"/>
      <c r="AN30" s="221"/>
      <c r="AO30" s="207"/>
      <c r="AP30" s="208"/>
      <c r="AQ30" s="233"/>
      <c r="AR30" s="207">
        <v>141.43</v>
      </c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2083.57</v>
      </c>
      <c r="BH30" s="212">
        <f t="shared" si="5"/>
        <v>0</v>
      </c>
      <c r="BI30" s="214">
        <f t="shared" si="6"/>
        <v>0</v>
      </c>
      <c r="BJ30" s="207">
        <v>323.76</v>
      </c>
      <c r="BK30" s="208"/>
      <c r="BL30" s="233"/>
      <c r="BM30" s="207"/>
      <c r="BN30" s="208"/>
      <c r="BO30" s="233"/>
      <c r="BP30" s="207"/>
      <c r="BQ30" s="208"/>
      <c r="BR30" s="233"/>
      <c r="BS30" s="207">
        <f aca="true" t="shared" si="46" ref="BS30:BT34">BM30+BP30</f>
        <v>0</v>
      </c>
      <c r="BT30" s="207">
        <f t="shared" si="46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>
        <v>581.07</v>
      </c>
      <c r="CF30" s="208"/>
      <c r="CG30" s="210"/>
      <c r="CH30" s="207">
        <v>2211.12</v>
      </c>
      <c r="CI30" s="208"/>
      <c r="CJ30" s="210"/>
      <c r="CK30" s="226"/>
      <c r="CL30" s="208"/>
      <c r="CM30" s="209"/>
      <c r="CN30" s="207">
        <v>300</v>
      </c>
      <c r="CO30" s="208"/>
      <c r="CP30" s="210"/>
      <c r="CQ30" s="207"/>
      <c r="CR30" s="208"/>
      <c r="CS30" s="210"/>
      <c r="CT30" s="207"/>
      <c r="CU30" s="208"/>
      <c r="CV30" s="210"/>
      <c r="CW30" s="207">
        <f aca="true" t="shared" si="47" ref="CW30:CW36">CE30+CH30+CK30+CN30+CQ30+CT30</f>
        <v>3092.19</v>
      </c>
      <c r="CX30" s="207">
        <f aca="true" t="shared" si="48" ref="CX30:CX36">CF30+CI30+CL30+CO30+CR30+CU30</f>
        <v>0</v>
      </c>
      <c r="CY30" s="207">
        <f aca="true" t="shared" si="49" ref="CY30:CY36">CG30+CJ30+CM30+CP30+CS30+CV30</f>
        <v>0</v>
      </c>
      <c r="CZ30" s="207"/>
      <c r="DA30" s="208"/>
      <c r="DB30" s="210"/>
      <c r="DC30" s="211">
        <f aca="true" t="shared" si="50" ref="DC30:DC35">T30+BG30+BM30+BV30+CB30+BJ30+BY30+CZ30+CW30</f>
        <v>5499.52</v>
      </c>
      <c r="DD30" s="211">
        <f aca="true" t="shared" si="51" ref="DD30:DD35">U30+BH30+BN30+BW30+CC30+BK30+BZ30+DA30+CX30</f>
        <v>0</v>
      </c>
      <c r="DE30" s="211">
        <f aca="true" t="shared" si="52" ref="DE30:DE35">V30+BI30+BO30+BX30+CD30+BL30+CA30+DB30+CY30</f>
        <v>0</v>
      </c>
    </row>
    <row r="31" spans="1:109" ht="15">
      <c r="A31" s="196" t="s">
        <v>362</v>
      </c>
      <c r="B31" s="207"/>
      <c r="C31" s="208"/>
      <c r="D31" s="221"/>
      <c r="E31" s="207"/>
      <c r="F31" s="208"/>
      <c r="G31" s="233"/>
      <c r="H31" s="207"/>
      <c r="I31" s="208"/>
      <c r="J31" s="233"/>
      <c r="K31" s="207"/>
      <c r="L31" s="208"/>
      <c r="M31" s="233"/>
      <c r="N31" s="207"/>
      <c r="O31" s="208"/>
      <c r="P31" s="221"/>
      <c r="Q31" s="207"/>
      <c r="R31" s="208"/>
      <c r="S31" s="233"/>
      <c r="T31" s="211">
        <f t="shared" si="45"/>
        <v>0</v>
      </c>
      <c r="U31" s="211">
        <f t="shared" si="45"/>
        <v>0</v>
      </c>
      <c r="V31" s="357">
        <f t="shared" si="45"/>
        <v>0</v>
      </c>
      <c r="W31" s="207">
        <v>14828.96</v>
      </c>
      <c r="X31" s="208"/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/>
      <c r="AJ31" s="208"/>
      <c r="AK31" s="233"/>
      <c r="AL31" s="226"/>
      <c r="AM31" s="208"/>
      <c r="AN31" s="221"/>
      <c r="AO31" s="207">
        <v>0.81</v>
      </c>
      <c r="AP31" s="208"/>
      <c r="AQ31" s="233"/>
      <c r="AR31" s="207">
        <v>178.57</v>
      </c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15008.339999999998</v>
      </c>
      <c r="BH31" s="212">
        <f t="shared" si="5"/>
        <v>0</v>
      </c>
      <c r="BI31" s="214">
        <f t="shared" si="6"/>
        <v>0</v>
      </c>
      <c r="BJ31" s="207"/>
      <c r="BK31" s="208"/>
      <c r="BL31" s="233"/>
      <c r="BM31" s="207"/>
      <c r="BN31" s="208"/>
      <c r="BO31" s="233"/>
      <c r="BP31" s="207"/>
      <c r="BQ31" s="208"/>
      <c r="BR31" s="233"/>
      <c r="BS31" s="207">
        <f t="shared" si="46"/>
        <v>0</v>
      </c>
      <c r="BT31" s="207">
        <f t="shared" si="46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/>
      <c r="CF31" s="208"/>
      <c r="CG31" s="210"/>
      <c r="CH31" s="207">
        <v>32250.12</v>
      </c>
      <c r="CI31" s="208"/>
      <c r="CJ31" s="210"/>
      <c r="CK31" s="226"/>
      <c r="CL31" s="208"/>
      <c r="CM31" s="209"/>
      <c r="CN31" s="207">
        <v>3000</v>
      </c>
      <c r="CO31" s="208"/>
      <c r="CP31" s="210"/>
      <c r="CQ31" s="207">
        <v>201.14</v>
      </c>
      <c r="CR31" s="208"/>
      <c r="CS31" s="210"/>
      <c r="CT31" s="207"/>
      <c r="CU31" s="208"/>
      <c r="CV31" s="210"/>
      <c r="CW31" s="207">
        <f t="shared" si="47"/>
        <v>35451.259999999995</v>
      </c>
      <c r="CX31" s="207">
        <f t="shared" si="48"/>
        <v>0</v>
      </c>
      <c r="CY31" s="207">
        <f t="shared" si="49"/>
        <v>0</v>
      </c>
      <c r="CZ31" s="207"/>
      <c r="DA31" s="208"/>
      <c r="DB31" s="210"/>
      <c r="DC31" s="211">
        <f t="shared" si="50"/>
        <v>50459.59999999999</v>
      </c>
      <c r="DD31" s="211">
        <f t="shared" si="51"/>
        <v>0</v>
      </c>
      <c r="DE31" s="211">
        <f t="shared" si="52"/>
        <v>0</v>
      </c>
    </row>
    <row r="32" spans="1:109" ht="15">
      <c r="A32" s="196" t="s">
        <v>363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5"/>
        <v>0</v>
      </c>
      <c r="U32" s="211">
        <f t="shared" si="45"/>
        <v>0</v>
      </c>
      <c r="V32" s="357">
        <f t="shared" si="45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6"/>
        <v>0</v>
      </c>
      <c r="BT32" s="207">
        <f t="shared" si="46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7"/>
        <v>0</v>
      </c>
      <c r="CX32" s="207">
        <f t="shared" si="48"/>
        <v>0</v>
      </c>
      <c r="CY32" s="207">
        <f t="shared" si="49"/>
        <v>0</v>
      </c>
      <c r="CZ32" s="207"/>
      <c r="DA32" s="208"/>
      <c r="DB32" s="210"/>
      <c r="DC32" s="211">
        <f t="shared" si="50"/>
        <v>0</v>
      </c>
      <c r="DD32" s="211">
        <f t="shared" si="51"/>
        <v>0</v>
      </c>
      <c r="DE32" s="211">
        <f t="shared" si="52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5"/>
        <v>0</v>
      </c>
      <c r="U33" s="211">
        <f t="shared" si="45"/>
        <v>0</v>
      </c>
      <c r="V33" s="357">
        <f t="shared" si="45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6"/>
        <v>0</v>
      </c>
      <c r="BT33" s="207">
        <f t="shared" si="46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7"/>
        <v>0</v>
      </c>
      <c r="CX33" s="207">
        <f t="shared" si="48"/>
        <v>0</v>
      </c>
      <c r="CY33" s="207">
        <f t="shared" si="49"/>
        <v>0</v>
      </c>
      <c r="CZ33" s="207"/>
      <c r="DA33" s="208"/>
      <c r="DB33" s="210"/>
      <c r="DC33" s="211">
        <f t="shared" si="50"/>
        <v>0</v>
      </c>
      <c r="DD33" s="211">
        <f t="shared" si="51"/>
        <v>0</v>
      </c>
      <c r="DE33" s="211">
        <f t="shared" si="52"/>
        <v>0</v>
      </c>
    </row>
    <row r="34" spans="1:109" ht="15">
      <c r="A34" s="196" t="s">
        <v>364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5"/>
        <v>0</v>
      </c>
      <c r="U34" s="211">
        <f t="shared" si="45"/>
        <v>0</v>
      </c>
      <c r="V34" s="357">
        <f t="shared" si="45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6"/>
        <v>0</v>
      </c>
      <c r="BT34" s="207">
        <f t="shared" si="46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/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7"/>
        <v>0</v>
      </c>
      <c r="CX34" s="207">
        <f t="shared" si="48"/>
        <v>0</v>
      </c>
      <c r="CY34" s="207">
        <f t="shared" si="49"/>
        <v>0</v>
      </c>
      <c r="CZ34" s="207"/>
      <c r="DA34" s="208"/>
      <c r="DB34" s="210"/>
      <c r="DC34" s="211">
        <f t="shared" si="50"/>
        <v>0</v>
      </c>
      <c r="DD34" s="211">
        <f t="shared" si="51"/>
        <v>0</v>
      </c>
      <c r="DE34" s="211">
        <f t="shared" si="52"/>
        <v>0</v>
      </c>
    </row>
    <row r="35" spans="1:109" ht="15">
      <c r="A35" s="196" t="s">
        <v>421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7"/>
        <v>0</v>
      </c>
      <c r="CX35" s="207">
        <f t="shared" si="48"/>
        <v>0</v>
      </c>
      <c r="CY35" s="207">
        <f t="shared" si="49"/>
        <v>0</v>
      </c>
      <c r="CZ35" s="207"/>
      <c r="DA35" s="208"/>
      <c r="DB35" s="210"/>
      <c r="DC35" s="211">
        <f t="shared" si="50"/>
        <v>0</v>
      </c>
      <c r="DD35" s="211">
        <f t="shared" si="51"/>
        <v>0</v>
      </c>
      <c r="DE35" s="211">
        <f t="shared" si="52"/>
        <v>0</v>
      </c>
    </row>
    <row r="36" spans="1:109" ht="15">
      <c r="A36" s="201" t="s">
        <v>365</v>
      </c>
      <c r="B36" s="207">
        <v>4357.7</v>
      </c>
      <c r="C36" s="208"/>
      <c r="D36" s="221"/>
      <c r="E36" s="207"/>
      <c r="F36" s="208"/>
      <c r="G36" s="233"/>
      <c r="H36" s="207">
        <v>250</v>
      </c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aca="true" t="shared" si="53" ref="T36:V38">B36+E36+H36+K36+N36</f>
        <v>4607.7</v>
      </c>
      <c r="U36" s="212">
        <f t="shared" si="53"/>
        <v>0</v>
      </c>
      <c r="V36" s="354">
        <f t="shared" si="53"/>
        <v>0</v>
      </c>
      <c r="W36" s="207">
        <v>270</v>
      </c>
      <c r="X36" s="208"/>
      <c r="Y36" s="233"/>
      <c r="Z36" s="207"/>
      <c r="AA36" s="208"/>
      <c r="AB36" s="233"/>
      <c r="AC36" s="207">
        <v>1350</v>
      </c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/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1620</v>
      </c>
      <c r="BH36" s="204">
        <f t="shared" si="5"/>
        <v>0</v>
      </c>
      <c r="BI36" s="205">
        <f t="shared" si="6"/>
        <v>0</v>
      </c>
      <c r="BJ36" s="217"/>
      <c r="BK36" s="218"/>
      <c r="BL36" s="246"/>
      <c r="BM36" s="207"/>
      <c r="BN36" s="208"/>
      <c r="BO36" s="233"/>
      <c r="BP36" s="207"/>
      <c r="BQ36" s="208"/>
      <c r="BR36" s="233"/>
      <c r="BS36" s="217">
        <f>BM36+BP36</f>
        <v>0</v>
      </c>
      <c r="BT36" s="217">
        <f>BN36+BQ36</f>
        <v>0</v>
      </c>
      <c r="BU36" s="233"/>
      <c r="BV36" s="207"/>
      <c r="BW36" s="208"/>
      <c r="BX36" s="233"/>
      <c r="BY36" s="207"/>
      <c r="BZ36" s="208"/>
      <c r="CA36" s="210"/>
      <c r="CB36" s="226"/>
      <c r="CC36" s="208"/>
      <c r="CD36" s="209"/>
      <c r="CE36" s="207">
        <v>209.6</v>
      </c>
      <c r="CF36" s="208"/>
      <c r="CG36" s="210"/>
      <c r="CH36" s="207">
        <v>4810</v>
      </c>
      <c r="CI36" s="208"/>
      <c r="CJ36" s="210"/>
      <c r="CK36" s="226">
        <v>20</v>
      </c>
      <c r="CL36" s="208"/>
      <c r="CM36" s="209"/>
      <c r="CN36" s="207">
        <v>1600</v>
      </c>
      <c r="CO36" s="208"/>
      <c r="CP36" s="210"/>
      <c r="CQ36" s="207"/>
      <c r="CR36" s="208"/>
      <c r="CS36" s="210"/>
      <c r="CT36" s="207">
        <v>5930</v>
      </c>
      <c r="CU36" s="208"/>
      <c r="CV36" s="210"/>
      <c r="CW36" s="217">
        <f t="shared" si="47"/>
        <v>12569.6</v>
      </c>
      <c r="CX36" s="217">
        <f t="shared" si="48"/>
        <v>0</v>
      </c>
      <c r="CY36" s="217">
        <f t="shared" si="49"/>
        <v>0</v>
      </c>
      <c r="CZ36" s="207">
        <v>50317.15</v>
      </c>
      <c r="DA36" s="208"/>
      <c r="DB36" s="210"/>
      <c r="DC36" s="211">
        <f>T36+BG36+BM36+BV36+CB36+BJ36+BY36+CZ36+CW36</f>
        <v>69114.45</v>
      </c>
      <c r="DD36" s="211">
        <f>U36+BH36+BN36+BW36+CC36+BK36+BZ36+DA36+CX36</f>
        <v>0</v>
      </c>
      <c r="DE36" s="211">
        <f>V36+BI36+BO36+BX36+CD36+BL36+CA36+DB36+CY36</f>
        <v>0</v>
      </c>
    </row>
    <row r="37" spans="1:109" ht="15">
      <c r="A37" s="201" t="s">
        <v>368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3"/>
        <v>0</v>
      </c>
      <c r="U37" s="212">
        <f t="shared" si="53"/>
        <v>0</v>
      </c>
      <c r="V37" s="354">
        <f t="shared" si="53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372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4" ref="H38:S38">H39+H40</f>
        <v>0</v>
      </c>
      <c r="I38" s="203">
        <f t="shared" si="54"/>
        <v>0</v>
      </c>
      <c r="J38" s="203">
        <f t="shared" si="54"/>
        <v>0</v>
      </c>
      <c r="K38" s="203">
        <f t="shared" si="54"/>
        <v>0</v>
      </c>
      <c r="L38" s="203">
        <f t="shared" si="54"/>
        <v>0</v>
      </c>
      <c r="M38" s="203">
        <f t="shared" si="54"/>
        <v>0</v>
      </c>
      <c r="N38" s="203">
        <f t="shared" si="54"/>
        <v>0</v>
      </c>
      <c r="O38" s="203">
        <f t="shared" si="54"/>
        <v>0</v>
      </c>
      <c r="P38" s="342">
        <f t="shared" si="54"/>
        <v>0</v>
      </c>
      <c r="Q38" s="203">
        <f t="shared" si="54"/>
        <v>0</v>
      </c>
      <c r="R38" s="204">
        <f t="shared" si="54"/>
        <v>0</v>
      </c>
      <c r="S38" s="205">
        <f t="shared" si="54"/>
        <v>0</v>
      </c>
      <c r="T38" s="206">
        <f t="shared" si="53"/>
        <v>0</v>
      </c>
      <c r="U38" s="204">
        <f t="shared" si="53"/>
        <v>0</v>
      </c>
      <c r="V38" s="352">
        <f t="shared" si="53"/>
        <v>0</v>
      </c>
      <c r="W38" s="203">
        <f>W39+W40</f>
        <v>0</v>
      </c>
      <c r="X38" s="203">
        <f aca="true" t="shared" si="55" ref="X38:BF38">X39+X40</f>
        <v>0</v>
      </c>
      <c r="Y38" s="336">
        <f t="shared" si="55"/>
        <v>0</v>
      </c>
      <c r="Z38" s="203">
        <f t="shared" si="55"/>
        <v>0</v>
      </c>
      <c r="AA38" s="203">
        <f t="shared" si="55"/>
        <v>0</v>
      </c>
      <c r="AB38" s="336">
        <f t="shared" si="55"/>
        <v>0</v>
      </c>
      <c r="AC38" s="203">
        <f t="shared" si="55"/>
        <v>0</v>
      </c>
      <c r="AD38" s="203">
        <f t="shared" si="55"/>
        <v>0</v>
      </c>
      <c r="AE38" s="336">
        <f t="shared" si="55"/>
        <v>0</v>
      </c>
      <c r="AF38" s="203">
        <f t="shared" si="55"/>
        <v>0</v>
      </c>
      <c r="AG38" s="203">
        <f t="shared" si="55"/>
        <v>0</v>
      </c>
      <c r="AH38" s="336">
        <f t="shared" si="55"/>
        <v>0</v>
      </c>
      <c r="AI38" s="203">
        <f t="shared" si="55"/>
        <v>0</v>
      </c>
      <c r="AJ38" s="203">
        <f t="shared" si="55"/>
        <v>0</v>
      </c>
      <c r="AK38" s="336">
        <f t="shared" si="55"/>
        <v>0</v>
      </c>
      <c r="AL38" s="203">
        <f t="shared" si="55"/>
        <v>0</v>
      </c>
      <c r="AM38" s="203">
        <f t="shared" si="55"/>
        <v>0</v>
      </c>
      <c r="AN38" s="336">
        <f t="shared" si="55"/>
        <v>0</v>
      </c>
      <c r="AO38" s="203">
        <f t="shared" si="55"/>
        <v>0</v>
      </c>
      <c r="AP38" s="203">
        <f t="shared" si="55"/>
        <v>0</v>
      </c>
      <c r="AQ38" s="336">
        <f t="shared" si="55"/>
        <v>0</v>
      </c>
      <c r="AR38" s="203">
        <f t="shared" si="55"/>
        <v>0</v>
      </c>
      <c r="AS38" s="203">
        <f t="shared" si="55"/>
        <v>0</v>
      </c>
      <c r="AT38" s="336">
        <f t="shared" si="55"/>
        <v>0</v>
      </c>
      <c r="AU38" s="203">
        <f t="shared" si="55"/>
        <v>0</v>
      </c>
      <c r="AV38" s="203">
        <f t="shared" si="55"/>
        <v>0</v>
      </c>
      <c r="AW38" s="203">
        <f t="shared" si="55"/>
        <v>0</v>
      </c>
      <c r="AX38" s="203">
        <f t="shared" si="55"/>
        <v>0</v>
      </c>
      <c r="AY38" s="203">
        <f t="shared" si="55"/>
        <v>0</v>
      </c>
      <c r="AZ38" s="203">
        <f t="shared" si="55"/>
        <v>0</v>
      </c>
      <c r="BA38" s="203">
        <f t="shared" si="55"/>
        <v>0</v>
      </c>
      <c r="BB38" s="203">
        <f t="shared" si="55"/>
        <v>0</v>
      </c>
      <c r="BC38" s="203">
        <f t="shared" si="55"/>
        <v>0</v>
      </c>
      <c r="BD38" s="203">
        <f t="shared" si="55"/>
        <v>0</v>
      </c>
      <c r="BE38" s="203">
        <f t="shared" si="55"/>
        <v>0</v>
      </c>
      <c r="BF38" s="336">
        <f t="shared" si="55"/>
        <v>0</v>
      </c>
      <c r="BG38" s="203">
        <f aca="true" t="shared" si="56" ref="BG38:BG67">W38+Z38+AC38+AF38+AI38+AL38+AO38+AR38+AU38+AX38+BA38+BD38</f>
        <v>0</v>
      </c>
      <c r="BH38" s="204">
        <f t="shared" si="5"/>
        <v>0</v>
      </c>
      <c r="BI38" s="205">
        <f aca="true" t="shared" si="57" ref="BI38:BI67">Y38+AB38+AE38+AH38+AK38+AN38+AQ38+AT38+AW38+AZ38+BC38+BF38</f>
        <v>0</v>
      </c>
      <c r="BJ38" s="203">
        <f>BJ39+BJ40</f>
        <v>0</v>
      </c>
      <c r="BK38" s="203">
        <f aca="true" t="shared" si="58" ref="BK38:BP38">BK39+BK40</f>
        <v>0</v>
      </c>
      <c r="BL38" s="336">
        <f t="shared" si="58"/>
        <v>0</v>
      </c>
      <c r="BM38" s="203">
        <f t="shared" si="58"/>
        <v>0</v>
      </c>
      <c r="BN38" s="203">
        <f t="shared" si="58"/>
        <v>0</v>
      </c>
      <c r="BO38" s="336">
        <f t="shared" si="58"/>
        <v>0</v>
      </c>
      <c r="BP38" s="203">
        <f t="shared" si="58"/>
        <v>0</v>
      </c>
      <c r="BQ38" s="203">
        <f aca="true" t="shared" si="59" ref="BQ38:DE38">BQ39+BQ40</f>
        <v>0</v>
      </c>
      <c r="BR38" s="203">
        <f t="shared" si="59"/>
        <v>0</v>
      </c>
      <c r="BS38" s="203">
        <f t="shared" si="59"/>
        <v>0</v>
      </c>
      <c r="BT38" s="203">
        <f t="shared" si="59"/>
        <v>0</v>
      </c>
      <c r="BU38" s="203">
        <f t="shared" si="59"/>
        <v>0</v>
      </c>
      <c r="BV38" s="203">
        <f t="shared" si="59"/>
        <v>0</v>
      </c>
      <c r="BW38" s="203">
        <f t="shared" si="59"/>
        <v>0</v>
      </c>
      <c r="BX38" s="203">
        <f t="shared" si="59"/>
        <v>0</v>
      </c>
      <c r="BY38" s="203">
        <f t="shared" si="59"/>
        <v>0</v>
      </c>
      <c r="BZ38" s="203">
        <f t="shared" si="59"/>
        <v>0</v>
      </c>
      <c r="CA38" s="203">
        <f t="shared" si="59"/>
        <v>0</v>
      </c>
      <c r="CB38" s="203">
        <f t="shared" si="59"/>
        <v>0</v>
      </c>
      <c r="CC38" s="203">
        <f t="shared" si="59"/>
        <v>0</v>
      </c>
      <c r="CD38" s="342">
        <f t="shared" si="59"/>
        <v>0</v>
      </c>
      <c r="CE38" s="203">
        <f aca="true" t="shared" si="60" ref="CE38:CY38">CE39+CE40</f>
        <v>0</v>
      </c>
      <c r="CF38" s="203">
        <f t="shared" si="60"/>
        <v>0</v>
      </c>
      <c r="CG38" s="371">
        <f t="shared" si="60"/>
        <v>0</v>
      </c>
      <c r="CH38" s="203">
        <f t="shared" si="60"/>
        <v>0</v>
      </c>
      <c r="CI38" s="203">
        <f t="shared" si="60"/>
        <v>0</v>
      </c>
      <c r="CJ38" s="371">
        <f t="shared" si="60"/>
        <v>0</v>
      </c>
      <c r="CK38" s="206">
        <f t="shared" si="60"/>
        <v>0</v>
      </c>
      <c r="CL38" s="203">
        <f t="shared" si="60"/>
        <v>0</v>
      </c>
      <c r="CM38" s="342">
        <f t="shared" si="60"/>
        <v>0</v>
      </c>
      <c r="CN38" s="203">
        <f t="shared" si="60"/>
        <v>0</v>
      </c>
      <c r="CO38" s="203">
        <f t="shared" si="60"/>
        <v>0</v>
      </c>
      <c r="CP38" s="371">
        <f t="shared" si="60"/>
        <v>0</v>
      </c>
      <c r="CQ38" s="203">
        <f t="shared" si="60"/>
        <v>0</v>
      </c>
      <c r="CR38" s="203">
        <f t="shared" si="60"/>
        <v>0</v>
      </c>
      <c r="CS38" s="371">
        <f t="shared" si="60"/>
        <v>0</v>
      </c>
      <c r="CT38" s="203">
        <f t="shared" si="60"/>
        <v>0</v>
      </c>
      <c r="CU38" s="203">
        <f t="shared" si="60"/>
        <v>0</v>
      </c>
      <c r="CV38" s="371">
        <f t="shared" si="60"/>
        <v>0</v>
      </c>
      <c r="CW38" s="203">
        <f t="shared" si="60"/>
        <v>0</v>
      </c>
      <c r="CX38" s="203">
        <f t="shared" si="60"/>
        <v>0</v>
      </c>
      <c r="CY38" s="371">
        <f t="shared" si="60"/>
        <v>0</v>
      </c>
      <c r="CZ38" s="203">
        <f t="shared" si="59"/>
        <v>0</v>
      </c>
      <c r="DA38" s="203">
        <f t="shared" si="59"/>
        <v>0</v>
      </c>
      <c r="DB38" s="371">
        <f t="shared" si="59"/>
        <v>0</v>
      </c>
      <c r="DC38" s="206">
        <f t="shared" si="59"/>
        <v>0</v>
      </c>
      <c r="DD38" s="203">
        <f t="shared" si="59"/>
        <v>0</v>
      </c>
      <c r="DE38" s="203">
        <f t="shared" si="59"/>
        <v>0</v>
      </c>
    </row>
    <row r="39" spans="1:109" ht="15">
      <c r="A39" s="196" t="s">
        <v>373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1" ref="T39:V40">B39+E39+H39+K39+N39+Q39</f>
        <v>0</v>
      </c>
      <c r="U39" s="211">
        <f t="shared" si="61"/>
        <v>0</v>
      </c>
      <c r="V39" s="357">
        <f t="shared" si="61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6"/>
        <v>0</v>
      </c>
      <c r="BH39" s="212">
        <f t="shared" si="5"/>
        <v>0</v>
      </c>
      <c r="BI39" s="214">
        <f t="shared" si="57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2" ref="CW39:CY40">CE39+CH39+CK39+CN39+CQ39+CT39</f>
        <v>0</v>
      </c>
      <c r="CX39" s="207">
        <f t="shared" si="62"/>
        <v>0</v>
      </c>
      <c r="CY39" s="207">
        <f t="shared" si="62"/>
        <v>0</v>
      </c>
      <c r="CZ39" s="207"/>
      <c r="DA39" s="208"/>
      <c r="DB39" s="210"/>
      <c r="DC39" s="211">
        <f aca="true" t="shared" si="63" ref="DC39:DE40">T39+BG39+BM39+BV39+CB39+BJ39+BY39+CW39</f>
        <v>0</v>
      </c>
      <c r="DD39" s="211">
        <f t="shared" si="63"/>
        <v>0</v>
      </c>
      <c r="DE39" s="211">
        <f t="shared" si="63"/>
        <v>0</v>
      </c>
    </row>
    <row r="40" spans="1:109" ht="15">
      <c r="A40" s="196" t="s">
        <v>374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1"/>
        <v>0</v>
      </c>
      <c r="U40" s="211">
        <f t="shared" si="61"/>
        <v>0</v>
      </c>
      <c r="V40" s="357">
        <f t="shared" si="61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6"/>
        <v>0</v>
      </c>
      <c r="BH40" s="212">
        <f t="shared" si="5"/>
        <v>0</v>
      </c>
      <c r="BI40" s="214">
        <f t="shared" si="57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2"/>
        <v>0</v>
      </c>
      <c r="CX40" s="207">
        <f t="shared" si="62"/>
        <v>0</v>
      </c>
      <c r="CY40" s="207">
        <f t="shared" si="62"/>
        <v>0</v>
      </c>
      <c r="CZ40" s="207"/>
      <c r="DA40" s="208"/>
      <c r="DB40" s="210"/>
      <c r="DC40" s="211">
        <f t="shared" si="63"/>
        <v>0</v>
      </c>
      <c r="DD40" s="211">
        <f t="shared" si="63"/>
        <v>0</v>
      </c>
      <c r="DE40" s="211">
        <f t="shared" si="63"/>
        <v>0</v>
      </c>
    </row>
    <row r="41" spans="1:109" ht="15">
      <c r="A41" s="200" t="s">
        <v>378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4" ref="F41:S41">F42+F43+F44</f>
        <v>0</v>
      </c>
      <c r="G41" s="213">
        <f t="shared" si="64"/>
        <v>0</v>
      </c>
      <c r="H41" s="213">
        <f t="shared" si="64"/>
        <v>0</v>
      </c>
      <c r="I41" s="213">
        <f t="shared" si="64"/>
        <v>0</v>
      </c>
      <c r="J41" s="213">
        <f t="shared" si="64"/>
        <v>0</v>
      </c>
      <c r="K41" s="213">
        <f t="shared" si="64"/>
        <v>0</v>
      </c>
      <c r="L41" s="213">
        <f t="shared" si="64"/>
        <v>0</v>
      </c>
      <c r="M41" s="213">
        <f t="shared" si="64"/>
        <v>0</v>
      </c>
      <c r="N41" s="203">
        <f t="shared" si="64"/>
        <v>0</v>
      </c>
      <c r="O41" s="203">
        <f t="shared" si="64"/>
        <v>0</v>
      </c>
      <c r="P41" s="342">
        <f t="shared" si="64"/>
        <v>0</v>
      </c>
      <c r="Q41" s="203">
        <f t="shared" si="64"/>
        <v>0</v>
      </c>
      <c r="R41" s="204">
        <f t="shared" si="64"/>
        <v>0</v>
      </c>
      <c r="S41" s="205">
        <f t="shared" si="64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5" ref="X41:BF41">X42+X43+X44</f>
        <v>0</v>
      </c>
      <c r="Y41" s="338">
        <f t="shared" si="65"/>
        <v>0</v>
      </c>
      <c r="Z41" s="213">
        <f t="shared" si="65"/>
        <v>0</v>
      </c>
      <c r="AA41" s="213">
        <f t="shared" si="65"/>
        <v>0</v>
      </c>
      <c r="AB41" s="338">
        <f t="shared" si="65"/>
        <v>0</v>
      </c>
      <c r="AC41" s="213">
        <f t="shared" si="65"/>
        <v>0</v>
      </c>
      <c r="AD41" s="213">
        <f t="shared" si="65"/>
        <v>0</v>
      </c>
      <c r="AE41" s="338">
        <f t="shared" si="65"/>
        <v>0</v>
      </c>
      <c r="AF41" s="213">
        <f t="shared" si="65"/>
        <v>0</v>
      </c>
      <c r="AG41" s="213">
        <f t="shared" si="65"/>
        <v>0</v>
      </c>
      <c r="AH41" s="338">
        <f t="shared" si="65"/>
        <v>0</v>
      </c>
      <c r="AI41" s="213">
        <f t="shared" si="65"/>
        <v>0</v>
      </c>
      <c r="AJ41" s="213">
        <f t="shared" si="65"/>
        <v>0</v>
      </c>
      <c r="AK41" s="338">
        <f t="shared" si="65"/>
        <v>0</v>
      </c>
      <c r="AL41" s="213">
        <f t="shared" si="65"/>
        <v>0</v>
      </c>
      <c r="AM41" s="213">
        <f t="shared" si="65"/>
        <v>0</v>
      </c>
      <c r="AN41" s="338">
        <f t="shared" si="65"/>
        <v>0</v>
      </c>
      <c r="AO41" s="213">
        <f t="shared" si="65"/>
        <v>0</v>
      </c>
      <c r="AP41" s="213">
        <f t="shared" si="65"/>
        <v>0</v>
      </c>
      <c r="AQ41" s="338">
        <f t="shared" si="65"/>
        <v>0</v>
      </c>
      <c r="AR41" s="213">
        <f t="shared" si="65"/>
        <v>0</v>
      </c>
      <c r="AS41" s="213">
        <f t="shared" si="65"/>
        <v>0</v>
      </c>
      <c r="AT41" s="338">
        <f t="shared" si="65"/>
        <v>0</v>
      </c>
      <c r="AU41" s="213">
        <f t="shared" si="65"/>
        <v>0</v>
      </c>
      <c r="AV41" s="213">
        <f t="shared" si="65"/>
        <v>0</v>
      </c>
      <c r="AW41" s="213">
        <f t="shared" si="65"/>
        <v>0</v>
      </c>
      <c r="AX41" s="213">
        <f t="shared" si="65"/>
        <v>0</v>
      </c>
      <c r="AY41" s="213">
        <f t="shared" si="65"/>
        <v>0</v>
      </c>
      <c r="AZ41" s="213">
        <f t="shared" si="65"/>
        <v>0</v>
      </c>
      <c r="BA41" s="213">
        <f t="shared" si="65"/>
        <v>0</v>
      </c>
      <c r="BB41" s="213">
        <f t="shared" si="65"/>
        <v>0</v>
      </c>
      <c r="BC41" s="213">
        <f t="shared" si="65"/>
        <v>0</v>
      </c>
      <c r="BD41" s="213">
        <f t="shared" si="65"/>
        <v>0</v>
      </c>
      <c r="BE41" s="213">
        <f t="shared" si="65"/>
        <v>0</v>
      </c>
      <c r="BF41" s="338">
        <f t="shared" si="65"/>
        <v>0</v>
      </c>
      <c r="BG41" s="213">
        <f t="shared" si="56"/>
        <v>0</v>
      </c>
      <c r="BH41" s="212">
        <f t="shared" si="5"/>
        <v>0</v>
      </c>
      <c r="BI41" s="214">
        <f t="shared" si="57"/>
        <v>0</v>
      </c>
      <c r="BJ41" s="213">
        <f>BJ42+BJ43+BJ44</f>
        <v>1340.28</v>
      </c>
      <c r="BK41" s="213">
        <f aca="true" t="shared" si="66" ref="BK41:BP41">BK42+BK43+BK44</f>
        <v>0</v>
      </c>
      <c r="BL41" s="338">
        <f t="shared" si="66"/>
        <v>0</v>
      </c>
      <c r="BM41" s="213">
        <f t="shared" si="66"/>
        <v>0</v>
      </c>
      <c r="BN41" s="213">
        <f t="shared" si="66"/>
        <v>0</v>
      </c>
      <c r="BO41" s="338">
        <f t="shared" si="66"/>
        <v>0</v>
      </c>
      <c r="BP41" s="213">
        <f t="shared" si="66"/>
        <v>0</v>
      </c>
      <c r="BQ41" s="213">
        <f aca="true" t="shared" si="67" ref="BQ41:DE41">BQ42+BQ43+BQ44</f>
        <v>0</v>
      </c>
      <c r="BR41" s="213">
        <f t="shared" si="67"/>
        <v>0</v>
      </c>
      <c r="BS41" s="213">
        <f t="shared" si="67"/>
        <v>0</v>
      </c>
      <c r="BT41" s="213">
        <f t="shared" si="67"/>
        <v>0</v>
      </c>
      <c r="BU41" s="213">
        <f t="shared" si="67"/>
        <v>0</v>
      </c>
      <c r="BV41" s="213">
        <f t="shared" si="67"/>
        <v>0</v>
      </c>
      <c r="BW41" s="213">
        <f t="shared" si="67"/>
        <v>0</v>
      </c>
      <c r="BX41" s="213">
        <f t="shared" si="67"/>
        <v>0</v>
      </c>
      <c r="BY41" s="213">
        <f t="shared" si="67"/>
        <v>0</v>
      </c>
      <c r="BZ41" s="213">
        <f t="shared" si="67"/>
        <v>0</v>
      </c>
      <c r="CA41" s="213">
        <f t="shared" si="67"/>
        <v>0</v>
      </c>
      <c r="CB41" s="213">
        <f t="shared" si="67"/>
        <v>0</v>
      </c>
      <c r="CC41" s="213">
        <f t="shared" si="67"/>
        <v>0</v>
      </c>
      <c r="CD41" s="360">
        <f t="shared" si="67"/>
        <v>0</v>
      </c>
      <c r="CE41" s="213">
        <f aca="true" t="shared" si="68" ref="CE41:CY41">CE42+CE43+CE44</f>
        <v>2412.48</v>
      </c>
      <c r="CF41" s="213">
        <f t="shared" si="68"/>
        <v>0</v>
      </c>
      <c r="CG41" s="370">
        <f t="shared" si="68"/>
        <v>0</v>
      </c>
      <c r="CH41" s="213">
        <f t="shared" si="68"/>
        <v>0</v>
      </c>
      <c r="CI41" s="213">
        <f t="shared" si="68"/>
        <v>0</v>
      </c>
      <c r="CJ41" s="370">
        <f t="shared" si="68"/>
        <v>0</v>
      </c>
      <c r="CK41" s="211">
        <f t="shared" si="68"/>
        <v>0</v>
      </c>
      <c r="CL41" s="213">
        <f t="shared" si="68"/>
        <v>0</v>
      </c>
      <c r="CM41" s="360">
        <f t="shared" si="68"/>
        <v>0</v>
      </c>
      <c r="CN41" s="213">
        <f t="shared" si="68"/>
        <v>0</v>
      </c>
      <c r="CO41" s="213">
        <f t="shared" si="68"/>
        <v>0</v>
      </c>
      <c r="CP41" s="370">
        <f t="shared" si="68"/>
        <v>0</v>
      </c>
      <c r="CQ41" s="213">
        <f t="shared" si="68"/>
        <v>0</v>
      </c>
      <c r="CR41" s="213">
        <f t="shared" si="68"/>
        <v>0</v>
      </c>
      <c r="CS41" s="370">
        <f t="shared" si="68"/>
        <v>0</v>
      </c>
      <c r="CT41" s="213">
        <f t="shared" si="68"/>
        <v>1340.28</v>
      </c>
      <c r="CU41" s="213">
        <f t="shared" si="68"/>
        <v>0</v>
      </c>
      <c r="CV41" s="370">
        <f t="shared" si="68"/>
        <v>0</v>
      </c>
      <c r="CW41" s="203">
        <f t="shared" si="68"/>
        <v>3752.76</v>
      </c>
      <c r="CX41" s="203">
        <f t="shared" si="68"/>
        <v>0</v>
      </c>
      <c r="CY41" s="371">
        <f t="shared" si="68"/>
        <v>0</v>
      </c>
      <c r="CZ41" s="213">
        <f t="shared" si="67"/>
        <v>0</v>
      </c>
      <c r="DA41" s="213">
        <f t="shared" si="67"/>
        <v>0</v>
      </c>
      <c r="DB41" s="370">
        <f t="shared" si="67"/>
        <v>0</v>
      </c>
      <c r="DC41" s="211">
        <f t="shared" si="67"/>
        <v>5093.04</v>
      </c>
      <c r="DD41" s="213">
        <f t="shared" si="67"/>
        <v>0</v>
      </c>
      <c r="DE41" s="213">
        <f t="shared" si="67"/>
        <v>0</v>
      </c>
    </row>
    <row r="42" spans="1:109" ht="15">
      <c r="A42" s="196" t="s">
        <v>379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9" ref="T42:V47">B42+E42+H42+K42+N42+Q42</f>
        <v>0</v>
      </c>
      <c r="U42" s="211">
        <f t="shared" si="69"/>
        <v>0</v>
      </c>
      <c r="V42" s="357">
        <f t="shared" si="6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6"/>
        <v>0</v>
      </c>
      <c r="BH42" s="212">
        <f t="shared" si="5"/>
        <v>0</v>
      </c>
      <c r="BI42" s="214">
        <f t="shared" si="57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70" ref="BS42:BT45">BM42+BP42</f>
        <v>0</v>
      </c>
      <c r="BT42" s="207">
        <f t="shared" si="7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1" ref="CW42:CY45">CE42+CH42+CK42+CN42+CQ42+CT42</f>
        <v>0</v>
      </c>
      <c r="CX42" s="207">
        <f t="shared" si="71"/>
        <v>0</v>
      </c>
      <c r="CY42" s="207">
        <f t="shared" si="71"/>
        <v>0</v>
      </c>
      <c r="CZ42" s="207"/>
      <c r="DA42" s="208"/>
      <c r="DB42" s="210"/>
      <c r="DC42" s="211">
        <f aca="true" t="shared" si="72" ref="DC42:DE45">T42+BG42+BM42+BV42+CB42+BJ42+BY42+CZ42+CW42</f>
        <v>0</v>
      </c>
      <c r="DD42" s="211">
        <f t="shared" si="72"/>
        <v>0</v>
      </c>
      <c r="DE42" s="211">
        <f t="shared" si="72"/>
        <v>0</v>
      </c>
    </row>
    <row r="43" spans="1:109" ht="15">
      <c r="A43" s="196" t="s">
        <v>380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9"/>
        <v>0</v>
      </c>
      <c r="U43" s="211">
        <f t="shared" si="69"/>
        <v>0</v>
      </c>
      <c r="V43" s="357">
        <f t="shared" si="6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6"/>
        <v>0</v>
      </c>
      <c r="BH43" s="212">
        <f t="shared" si="5"/>
        <v>0</v>
      </c>
      <c r="BI43" s="214">
        <f t="shared" si="57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70"/>
        <v>0</v>
      </c>
      <c r="BT43" s="207">
        <f t="shared" si="7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/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1"/>
        <v>0</v>
      </c>
      <c r="CX43" s="207">
        <f t="shared" si="71"/>
        <v>0</v>
      </c>
      <c r="CY43" s="207">
        <f t="shared" si="71"/>
        <v>0</v>
      </c>
      <c r="CZ43" s="207"/>
      <c r="DA43" s="208"/>
      <c r="DB43" s="210"/>
      <c r="DC43" s="211">
        <f t="shared" si="72"/>
        <v>0</v>
      </c>
      <c r="DD43" s="211">
        <f t="shared" si="72"/>
        <v>0</v>
      </c>
      <c r="DE43" s="211">
        <f t="shared" si="72"/>
        <v>0</v>
      </c>
    </row>
    <row r="44" spans="1:109" ht="15">
      <c r="A44" s="196" t="s">
        <v>381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9"/>
        <v>0</v>
      </c>
      <c r="U44" s="211">
        <f t="shared" si="69"/>
        <v>0</v>
      </c>
      <c r="V44" s="357">
        <f t="shared" si="69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6"/>
        <v>0</v>
      </c>
      <c r="BH44" s="212">
        <f t="shared" si="5"/>
        <v>0</v>
      </c>
      <c r="BI44" s="214">
        <f t="shared" si="57"/>
        <v>0</v>
      </c>
      <c r="BJ44" s="207">
        <v>1340.28</v>
      </c>
      <c r="BK44" s="208"/>
      <c r="BL44" s="233"/>
      <c r="BM44" s="207"/>
      <c r="BN44" s="208"/>
      <c r="BO44" s="233"/>
      <c r="BP44" s="207"/>
      <c r="BQ44" s="208"/>
      <c r="BR44" s="233"/>
      <c r="BS44" s="207">
        <f t="shared" si="70"/>
        <v>0</v>
      </c>
      <c r="BT44" s="207">
        <f t="shared" si="70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>
        <v>2412.48</v>
      </c>
      <c r="CF44" s="208"/>
      <c r="CG44" s="210"/>
      <c r="CH44" s="207"/>
      <c r="CI44" s="208"/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>
        <v>1340.28</v>
      </c>
      <c r="CU44" s="208"/>
      <c r="CV44" s="210"/>
      <c r="CW44" s="207">
        <f t="shared" si="71"/>
        <v>3752.76</v>
      </c>
      <c r="CX44" s="207">
        <f t="shared" si="71"/>
        <v>0</v>
      </c>
      <c r="CY44" s="207">
        <f t="shared" si="71"/>
        <v>0</v>
      </c>
      <c r="CZ44" s="207"/>
      <c r="DA44" s="208"/>
      <c r="DB44" s="210"/>
      <c r="DC44" s="211">
        <f t="shared" si="72"/>
        <v>5093.04</v>
      </c>
      <c r="DD44" s="211">
        <f t="shared" si="72"/>
        <v>0</v>
      </c>
      <c r="DE44" s="211">
        <f t="shared" si="72"/>
        <v>0</v>
      </c>
    </row>
    <row r="45" spans="1:109" ht="15">
      <c r="A45" s="201" t="s">
        <v>384</v>
      </c>
      <c r="B45" s="207">
        <v>530</v>
      </c>
      <c r="C45" s="208"/>
      <c r="D45" s="221"/>
      <c r="E45" s="207"/>
      <c r="F45" s="208"/>
      <c r="G45" s="233"/>
      <c r="H45" s="207"/>
      <c r="I45" s="208"/>
      <c r="J45" s="233"/>
      <c r="K45" s="217"/>
      <c r="L45" s="208"/>
      <c r="M45" s="233"/>
      <c r="N45" s="217"/>
      <c r="O45" s="208"/>
      <c r="P45" s="221"/>
      <c r="Q45" s="345"/>
      <c r="R45" s="344"/>
      <c r="S45" s="246"/>
      <c r="T45" s="211">
        <f>B45+E45+H45+K45+N45+Q45</f>
        <v>530</v>
      </c>
      <c r="U45" s="211">
        <f t="shared" si="69"/>
        <v>0</v>
      </c>
      <c r="V45" s="357">
        <f t="shared" si="69"/>
        <v>0</v>
      </c>
      <c r="W45" s="217">
        <v>41886.43</v>
      </c>
      <c r="X45" s="218"/>
      <c r="Y45" s="246"/>
      <c r="Z45" s="217"/>
      <c r="AA45" s="218"/>
      <c r="AB45" s="246"/>
      <c r="AC45" s="217">
        <v>9491.71</v>
      </c>
      <c r="AD45" s="218"/>
      <c r="AE45" s="246"/>
      <c r="AF45" s="227"/>
      <c r="AG45" s="218"/>
      <c r="AH45" s="243"/>
      <c r="AI45" s="217">
        <v>3396.33</v>
      </c>
      <c r="AJ45" s="218"/>
      <c r="AK45" s="246"/>
      <c r="AL45" s="227"/>
      <c r="AM45" s="218"/>
      <c r="AN45" s="221"/>
      <c r="AO45" s="207">
        <v>171.09</v>
      </c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110.65</v>
      </c>
      <c r="BE45" s="208"/>
      <c r="BF45" s="233"/>
      <c r="BG45" s="203">
        <f t="shared" si="56"/>
        <v>55056.21</v>
      </c>
      <c r="BH45" s="204">
        <f t="shared" si="5"/>
        <v>0</v>
      </c>
      <c r="BI45" s="205">
        <f t="shared" si="57"/>
        <v>0</v>
      </c>
      <c r="BJ45" s="207">
        <v>286.16</v>
      </c>
      <c r="BK45" s="208"/>
      <c r="BL45" s="233"/>
      <c r="BM45" s="207"/>
      <c r="BN45" s="208"/>
      <c r="BO45" s="233"/>
      <c r="BP45" s="207"/>
      <c r="BQ45" s="208"/>
      <c r="BR45" s="233"/>
      <c r="BS45" s="207">
        <f t="shared" si="70"/>
        <v>0</v>
      </c>
      <c r="BT45" s="207">
        <f t="shared" si="70"/>
        <v>0</v>
      </c>
      <c r="BU45" s="233"/>
      <c r="BV45" s="207"/>
      <c r="BW45" s="208"/>
      <c r="BX45" s="233"/>
      <c r="BY45" s="217">
        <v>337.1</v>
      </c>
      <c r="BZ45" s="218"/>
      <c r="CA45" s="220"/>
      <c r="CB45" s="227"/>
      <c r="CC45" s="218"/>
      <c r="CD45" s="219"/>
      <c r="CE45" s="217"/>
      <c r="CF45" s="218"/>
      <c r="CG45" s="220"/>
      <c r="CH45" s="217">
        <v>2773.69</v>
      </c>
      <c r="CI45" s="218"/>
      <c r="CJ45" s="220"/>
      <c r="CK45" s="227">
        <v>0.92</v>
      </c>
      <c r="CL45" s="218"/>
      <c r="CM45" s="219"/>
      <c r="CN45" s="217">
        <v>1006.04</v>
      </c>
      <c r="CO45" s="218"/>
      <c r="CP45" s="220"/>
      <c r="CQ45" s="217">
        <v>465.46</v>
      </c>
      <c r="CR45" s="218"/>
      <c r="CS45" s="220"/>
      <c r="CT45" s="217">
        <v>118.95</v>
      </c>
      <c r="CU45" s="218"/>
      <c r="CV45" s="220"/>
      <c r="CW45" s="217">
        <f t="shared" si="71"/>
        <v>4365.0599999999995</v>
      </c>
      <c r="CX45" s="217">
        <f t="shared" si="71"/>
        <v>0</v>
      </c>
      <c r="CY45" s="217">
        <f t="shared" si="71"/>
        <v>0</v>
      </c>
      <c r="CZ45" s="217"/>
      <c r="DA45" s="218"/>
      <c r="DB45" s="220"/>
      <c r="DC45" s="211">
        <f t="shared" si="72"/>
        <v>60574.53</v>
      </c>
      <c r="DD45" s="211">
        <f t="shared" si="72"/>
        <v>0</v>
      </c>
      <c r="DE45" s="211">
        <f t="shared" si="72"/>
        <v>0</v>
      </c>
    </row>
    <row r="46" spans="1:109" ht="14.25">
      <c r="A46" s="200" t="s">
        <v>226</v>
      </c>
      <c r="B46" s="203">
        <f aca="true" t="shared" si="73" ref="B46:S46">B47</f>
        <v>0</v>
      </c>
      <c r="C46" s="204">
        <f t="shared" si="73"/>
        <v>0</v>
      </c>
      <c r="D46" s="244">
        <f t="shared" si="73"/>
        <v>0</v>
      </c>
      <c r="E46" s="203">
        <f t="shared" si="73"/>
        <v>0</v>
      </c>
      <c r="F46" s="204">
        <f t="shared" si="73"/>
        <v>0</v>
      </c>
      <c r="G46" s="236">
        <f t="shared" si="73"/>
        <v>0</v>
      </c>
      <c r="H46" s="203">
        <f t="shared" si="73"/>
        <v>0</v>
      </c>
      <c r="I46" s="204">
        <f t="shared" si="73"/>
        <v>0</v>
      </c>
      <c r="J46" s="236">
        <f t="shared" si="73"/>
        <v>0</v>
      </c>
      <c r="K46" s="203">
        <f t="shared" si="73"/>
        <v>0</v>
      </c>
      <c r="L46" s="204">
        <f t="shared" si="73"/>
        <v>0</v>
      </c>
      <c r="M46" s="236">
        <f t="shared" si="73"/>
        <v>0</v>
      </c>
      <c r="N46" s="203">
        <f t="shared" si="73"/>
        <v>0</v>
      </c>
      <c r="O46" s="204">
        <f t="shared" si="73"/>
        <v>0</v>
      </c>
      <c r="P46" s="244">
        <f t="shared" si="73"/>
        <v>0</v>
      </c>
      <c r="Q46" s="203">
        <f t="shared" si="73"/>
        <v>0</v>
      </c>
      <c r="R46" s="204">
        <f t="shared" si="73"/>
        <v>0</v>
      </c>
      <c r="S46" s="205">
        <f t="shared" si="73"/>
        <v>0</v>
      </c>
      <c r="T46" s="206">
        <f>B46+E46+H46+K46+N46+Q46</f>
        <v>0</v>
      </c>
      <c r="U46" s="206">
        <f t="shared" si="69"/>
        <v>0</v>
      </c>
      <c r="V46" s="356">
        <f t="shared" si="69"/>
        <v>0</v>
      </c>
      <c r="W46" s="203">
        <f>W47</f>
        <v>35084.9</v>
      </c>
      <c r="X46" s="203">
        <f aca="true" t="shared" si="74" ref="X46:BF46">X47</f>
        <v>0</v>
      </c>
      <c r="Y46" s="336">
        <f t="shared" si="74"/>
        <v>0</v>
      </c>
      <c r="Z46" s="203">
        <f t="shared" si="74"/>
        <v>0</v>
      </c>
      <c r="AA46" s="203">
        <f t="shared" si="74"/>
        <v>0</v>
      </c>
      <c r="AB46" s="336">
        <f t="shared" si="74"/>
        <v>0</v>
      </c>
      <c r="AC46" s="203">
        <f t="shared" si="74"/>
        <v>17260</v>
      </c>
      <c r="AD46" s="203">
        <f t="shared" si="74"/>
        <v>0</v>
      </c>
      <c r="AE46" s="336">
        <f t="shared" si="74"/>
        <v>0</v>
      </c>
      <c r="AF46" s="203">
        <f t="shared" si="74"/>
        <v>0</v>
      </c>
      <c r="AG46" s="203">
        <f t="shared" si="74"/>
        <v>0</v>
      </c>
      <c r="AH46" s="336">
        <f t="shared" si="74"/>
        <v>0</v>
      </c>
      <c r="AI46" s="203">
        <f t="shared" si="74"/>
        <v>0</v>
      </c>
      <c r="AJ46" s="203">
        <f t="shared" si="74"/>
        <v>0</v>
      </c>
      <c r="AK46" s="336">
        <f t="shared" si="74"/>
        <v>0</v>
      </c>
      <c r="AL46" s="203">
        <f t="shared" si="74"/>
        <v>0</v>
      </c>
      <c r="AM46" s="203">
        <f t="shared" si="74"/>
        <v>0</v>
      </c>
      <c r="AN46" s="336">
        <f t="shared" si="74"/>
        <v>0</v>
      </c>
      <c r="AO46" s="203">
        <f t="shared" si="74"/>
        <v>0</v>
      </c>
      <c r="AP46" s="203">
        <f t="shared" si="74"/>
        <v>0</v>
      </c>
      <c r="AQ46" s="336">
        <f t="shared" si="74"/>
        <v>0</v>
      </c>
      <c r="AR46" s="203">
        <f t="shared" si="74"/>
        <v>1025</v>
      </c>
      <c r="AS46" s="203">
        <f t="shared" si="74"/>
        <v>0</v>
      </c>
      <c r="AT46" s="336">
        <f t="shared" si="74"/>
        <v>0</v>
      </c>
      <c r="AU46" s="203">
        <f t="shared" si="74"/>
        <v>0</v>
      </c>
      <c r="AV46" s="203">
        <f t="shared" si="74"/>
        <v>0</v>
      </c>
      <c r="AW46" s="203">
        <f t="shared" si="74"/>
        <v>0</v>
      </c>
      <c r="AX46" s="203">
        <f t="shared" si="74"/>
        <v>0</v>
      </c>
      <c r="AY46" s="203">
        <f t="shared" si="74"/>
        <v>0</v>
      </c>
      <c r="AZ46" s="203">
        <f t="shared" si="74"/>
        <v>0</v>
      </c>
      <c r="BA46" s="203">
        <f t="shared" si="74"/>
        <v>0</v>
      </c>
      <c r="BB46" s="203">
        <f t="shared" si="74"/>
        <v>0</v>
      </c>
      <c r="BC46" s="203">
        <f t="shared" si="74"/>
        <v>0</v>
      </c>
      <c r="BD46" s="203">
        <f t="shared" si="74"/>
        <v>2019.9</v>
      </c>
      <c r="BE46" s="203">
        <f t="shared" si="74"/>
        <v>0</v>
      </c>
      <c r="BF46" s="336">
        <f t="shared" si="74"/>
        <v>0</v>
      </c>
      <c r="BG46" s="203">
        <f t="shared" si="56"/>
        <v>55389.8</v>
      </c>
      <c r="BH46" s="204">
        <f>BH47</f>
        <v>0</v>
      </c>
      <c r="BI46" s="205">
        <f t="shared" si="57"/>
        <v>0</v>
      </c>
      <c r="BJ46" s="203">
        <f>BJ47</f>
        <v>19754.59</v>
      </c>
      <c r="BK46" s="203">
        <f aca="true" t="shared" si="75" ref="BK46:BP46">BK47</f>
        <v>0</v>
      </c>
      <c r="BL46" s="336">
        <f t="shared" si="75"/>
        <v>0</v>
      </c>
      <c r="BM46" s="203">
        <f t="shared" si="75"/>
        <v>0</v>
      </c>
      <c r="BN46" s="203">
        <f>BN47</f>
        <v>0</v>
      </c>
      <c r="BO46" s="336">
        <f t="shared" si="75"/>
        <v>0</v>
      </c>
      <c r="BP46" s="203">
        <f t="shared" si="75"/>
        <v>0</v>
      </c>
      <c r="BQ46" s="203">
        <f aca="true" t="shared" si="76" ref="BQ46:DE46">BQ47</f>
        <v>0</v>
      </c>
      <c r="BR46" s="203">
        <f t="shared" si="76"/>
        <v>0</v>
      </c>
      <c r="BS46" s="203">
        <f t="shared" si="76"/>
        <v>0</v>
      </c>
      <c r="BT46" s="203">
        <f t="shared" si="76"/>
        <v>0</v>
      </c>
      <c r="BU46" s="203">
        <f t="shared" si="76"/>
        <v>0</v>
      </c>
      <c r="BV46" s="203">
        <f t="shared" si="76"/>
        <v>0</v>
      </c>
      <c r="BW46" s="203">
        <f t="shared" si="76"/>
        <v>0</v>
      </c>
      <c r="BX46" s="203">
        <f t="shared" si="76"/>
        <v>0</v>
      </c>
      <c r="BY46" s="203">
        <f t="shared" si="76"/>
        <v>0</v>
      </c>
      <c r="BZ46" s="203">
        <f t="shared" si="76"/>
        <v>0</v>
      </c>
      <c r="CA46" s="203">
        <f t="shared" si="76"/>
        <v>0</v>
      </c>
      <c r="CB46" s="203">
        <f t="shared" si="76"/>
        <v>0</v>
      </c>
      <c r="CC46" s="203">
        <f t="shared" si="76"/>
        <v>0</v>
      </c>
      <c r="CD46" s="342">
        <f t="shared" si="76"/>
        <v>0</v>
      </c>
      <c r="CE46" s="203">
        <f t="shared" si="76"/>
        <v>7998.96</v>
      </c>
      <c r="CF46" s="203">
        <f t="shared" si="76"/>
        <v>0</v>
      </c>
      <c r="CG46" s="371">
        <f t="shared" si="76"/>
        <v>0</v>
      </c>
      <c r="CH46" s="203">
        <f t="shared" si="76"/>
        <v>64644</v>
      </c>
      <c r="CI46" s="203">
        <f t="shared" si="76"/>
        <v>0</v>
      </c>
      <c r="CJ46" s="371">
        <f t="shared" si="76"/>
        <v>0</v>
      </c>
      <c r="CK46" s="206">
        <f t="shared" si="76"/>
        <v>0</v>
      </c>
      <c r="CL46" s="203">
        <f t="shared" si="76"/>
        <v>0</v>
      </c>
      <c r="CM46" s="342">
        <f t="shared" si="76"/>
        <v>0</v>
      </c>
      <c r="CN46" s="203">
        <f t="shared" si="76"/>
        <v>0</v>
      </c>
      <c r="CO46" s="203">
        <f t="shared" si="76"/>
        <v>0</v>
      </c>
      <c r="CP46" s="371">
        <f t="shared" si="76"/>
        <v>0</v>
      </c>
      <c r="CQ46" s="203">
        <f t="shared" si="76"/>
        <v>11918</v>
      </c>
      <c r="CR46" s="203">
        <f t="shared" si="76"/>
        <v>0</v>
      </c>
      <c r="CS46" s="371">
        <f t="shared" si="76"/>
        <v>0</v>
      </c>
      <c r="CT46" s="203">
        <f t="shared" si="76"/>
        <v>42213</v>
      </c>
      <c r="CU46" s="203">
        <f t="shared" si="76"/>
        <v>0</v>
      </c>
      <c r="CV46" s="371">
        <f t="shared" si="76"/>
        <v>0</v>
      </c>
      <c r="CW46" s="203">
        <f t="shared" si="76"/>
        <v>126773.96</v>
      </c>
      <c r="CX46" s="203">
        <f t="shared" si="76"/>
        <v>0</v>
      </c>
      <c r="CY46" s="371">
        <f t="shared" si="76"/>
        <v>0</v>
      </c>
      <c r="CZ46" s="203">
        <f t="shared" si="76"/>
        <v>0</v>
      </c>
      <c r="DA46" s="203">
        <f t="shared" si="76"/>
        <v>0</v>
      </c>
      <c r="DB46" s="371">
        <f t="shared" si="76"/>
        <v>0</v>
      </c>
      <c r="DC46" s="206">
        <f t="shared" si="76"/>
        <v>201918.35</v>
      </c>
      <c r="DD46" s="203">
        <f t="shared" si="76"/>
        <v>0</v>
      </c>
      <c r="DE46" s="203">
        <f t="shared" si="76"/>
        <v>0</v>
      </c>
    </row>
    <row r="47" spans="1:109" ht="14.25">
      <c r="A47" s="200" t="s">
        <v>385</v>
      </c>
      <c r="B47" s="203">
        <f>B48+B49+B53</f>
        <v>0</v>
      </c>
      <c r="C47" s="203">
        <f aca="true" t="shared" si="77" ref="C47:S47">C48+C49+C53</f>
        <v>0</v>
      </c>
      <c r="D47" s="336">
        <f t="shared" si="77"/>
        <v>0</v>
      </c>
      <c r="E47" s="203">
        <f t="shared" si="77"/>
        <v>0</v>
      </c>
      <c r="F47" s="203">
        <f t="shared" si="77"/>
        <v>0</v>
      </c>
      <c r="G47" s="336">
        <f t="shared" si="77"/>
        <v>0</v>
      </c>
      <c r="H47" s="203">
        <f t="shared" si="77"/>
        <v>0</v>
      </c>
      <c r="I47" s="203">
        <f t="shared" si="77"/>
        <v>0</v>
      </c>
      <c r="J47" s="336">
        <f t="shared" si="77"/>
        <v>0</v>
      </c>
      <c r="K47" s="203">
        <f t="shared" si="77"/>
        <v>0</v>
      </c>
      <c r="L47" s="203">
        <f t="shared" si="77"/>
        <v>0</v>
      </c>
      <c r="M47" s="336">
        <f t="shared" si="77"/>
        <v>0</v>
      </c>
      <c r="N47" s="203">
        <f t="shared" si="77"/>
        <v>0</v>
      </c>
      <c r="O47" s="203">
        <f t="shared" si="77"/>
        <v>0</v>
      </c>
      <c r="P47" s="341">
        <f t="shared" si="77"/>
        <v>0</v>
      </c>
      <c r="Q47" s="203">
        <f t="shared" si="77"/>
        <v>0</v>
      </c>
      <c r="R47" s="204">
        <f t="shared" si="77"/>
        <v>0</v>
      </c>
      <c r="S47" s="205">
        <f t="shared" si="77"/>
        <v>0</v>
      </c>
      <c r="T47" s="206">
        <f>B47+E47+H47+K47+N47+Q47</f>
        <v>0</v>
      </c>
      <c r="U47" s="206">
        <f t="shared" si="69"/>
        <v>0</v>
      </c>
      <c r="V47" s="356">
        <f t="shared" si="69"/>
        <v>0</v>
      </c>
      <c r="W47" s="203">
        <f>W48+W49+W53</f>
        <v>35084.9</v>
      </c>
      <c r="X47" s="203">
        <f>X48+X49+X53</f>
        <v>0</v>
      </c>
      <c r="Y47" s="336">
        <f aca="true" t="shared" si="78" ref="Y47:BF47">Y48+Y49</f>
        <v>0</v>
      </c>
      <c r="Z47" s="203">
        <f t="shared" si="78"/>
        <v>0</v>
      </c>
      <c r="AA47" s="203">
        <f t="shared" si="78"/>
        <v>0</v>
      </c>
      <c r="AB47" s="336">
        <f t="shared" si="78"/>
        <v>0</v>
      </c>
      <c r="AC47" s="203">
        <f t="shared" si="78"/>
        <v>17260</v>
      </c>
      <c r="AD47" s="203">
        <f t="shared" si="78"/>
        <v>0</v>
      </c>
      <c r="AE47" s="336">
        <f t="shared" si="78"/>
        <v>0</v>
      </c>
      <c r="AF47" s="203">
        <f t="shared" si="78"/>
        <v>0</v>
      </c>
      <c r="AG47" s="203">
        <f t="shared" si="78"/>
        <v>0</v>
      </c>
      <c r="AH47" s="336">
        <f t="shared" si="78"/>
        <v>0</v>
      </c>
      <c r="AI47" s="203">
        <f t="shared" si="78"/>
        <v>0</v>
      </c>
      <c r="AJ47" s="203">
        <f t="shared" si="78"/>
        <v>0</v>
      </c>
      <c r="AK47" s="336">
        <f t="shared" si="78"/>
        <v>0</v>
      </c>
      <c r="AL47" s="203">
        <f t="shared" si="78"/>
        <v>0</v>
      </c>
      <c r="AM47" s="203">
        <f t="shared" si="78"/>
        <v>0</v>
      </c>
      <c r="AN47" s="336">
        <f t="shared" si="78"/>
        <v>0</v>
      </c>
      <c r="AO47" s="203">
        <f t="shared" si="78"/>
        <v>0</v>
      </c>
      <c r="AP47" s="203">
        <f t="shared" si="78"/>
        <v>0</v>
      </c>
      <c r="AQ47" s="336">
        <f t="shared" si="78"/>
        <v>0</v>
      </c>
      <c r="AR47" s="203">
        <f t="shared" si="78"/>
        <v>1025</v>
      </c>
      <c r="AS47" s="203">
        <f t="shared" si="78"/>
        <v>0</v>
      </c>
      <c r="AT47" s="336">
        <f t="shared" si="78"/>
        <v>0</v>
      </c>
      <c r="AU47" s="203">
        <f t="shared" si="78"/>
        <v>0</v>
      </c>
      <c r="AV47" s="203">
        <f t="shared" si="78"/>
        <v>0</v>
      </c>
      <c r="AW47" s="203">
        <f t="shared" si="78"/>
        <v>0</v>
      </c>
      <c r="AX47" s="203">
        <f t="shared" si="78"/>
        <v>0</v>
      </c>
      <c r="AY47" s="203">
        <f t="shared" si="78"/>
        <v>0</v>
      </c>
      <c r="AZ47" s="203">
        <f t="shared" si="78"/>
        <v>0</v>
      </c>
      <c r="BA47" s="203">
        <f t="shared" si="78"/>
        <v>0</v>
      </c>
      <c r="BB47" s="203">
        <f t="shared" si="78"/>
        <v>0</v>
      </c>
      <c r="BC47" s="203">
        <f t="shared" si="78"/>
        <v>0</v>
      </c>
      <c r="BD47" s="203">
        <f t="shared" si="78"/>
        <v>2019.9</v>
      </c>
      <c r="BE47" s="203">
        <f t="shared" si="78"/>
        <v>0</v>
      </c>
      <c r="BF47" s="336">
        <f t="shared" si="78"/>
        <v>0</v>
      </c>
      <c r="BG47" s="203">
        <f>BG48+BG49+BG53</f>
        <v>55389.8</v>
      </c>
      <c r="BH47" s="204">
        <f>BH48+BH49+BH53</f>
        <v>0</v>
      </c>
      <c r="BI47" s="205">
        <f>BI48+BI49+BI53</f>
        <v>0</v>
      </c>
      <c r="BJ47" s="203">
        <f>BJ48+BJ49+BJ53</f>
        <v>19754.59</v>
      </c>
      <c r="BK47" s="203">
        <f aca="true" t="shared" si="79" ref="BK47:BP47">BK48+BK49+BK53</f>
        <v>0</v>
      </c>
      <c r="BL47" s="336">
        <f t="shared" si="79"/>
        <v>0</v>
      </c>
      <c r="BM47" s="203">
        <f t="shared" si="79"/>
        <v>0</v>
      </c>
      <c r="BN47" s="203">
        <f t="shared" si="79"/>
        <v>0</v>
      </c>
      <c r="BO47" s="336">
        <f t="shared" si="79"/>
        <v>0</v>
      </c>
      <c r="BP47" s="203">
        <f t="shared" si="79"/>
        <v>0</v>
      </c>
      <c r="BQ47" s="203">
        <f aca="true" t="shared" si="80" ref="BQ47:DE47">BQ48+BQ49+BQ53</f>
        <v>0</v>
      </c>
      <c r="BR47" s="203">
        <f t="shared" si="80"/>
        <v>0</v>
      </c>
      <c r="BS47" s="203">
        <f t="shared" si="80"/>
        <v>0</v>
      </c>
      <c r="BT47" s="203">
        <f t="shared" si="80"/>
        <v>0</v>
      </c>
      <c r="BU47" s="203">
        <f t="shared" si="80"/>
        <v>0</v>
      </c>
      <c r="BV47" s="203">
        <f t="shared" si="80"/>
        <v>0</v>
      </c>
      <c r="BW47" s="203">
        <f t="shared" si="80"/>
        <v>0</v>
      </c>
      <c r="BX47" s="203">
        <f t="shared" si="80"/>
        <v>0</v>
      </c>
      <c r="BY47" s="203">
        <f t="shared" si="80"/>
        <v>0</v>
      </c>
      <c r="BZ47" s="203">
        <f t="shared" si="80"/>
        <v>0</v>
      </c>
      <c r="CA47" s="203">
        <f t="shared" si="80"/>
        <v>0</v>
      </c>
      <c r="CB47" s="203">
        <f t="shared" si="80"/>
        <v>0</v>
      </c>
      <c r="CC47" s="203">
        <f t="shared" si="80"/>
        <v>0</v>
      </c>
      <c r="CD47" s="342">
        <f t="shared" si="80"/>
        <v>0</v>
      </c>
      <c r="CE47" s="203">
        <f aca="true" t="shared" si="81" ref="CE47:CY47">CE48+CE49+CE53</f>
        <v>7998.96</v>
      </c>
      <c r="CF47" s="203">
        <f t="shared" si="81"/>
        <v>0</v>
      </c>
      <c r="CG47" s="371">
        <f t="shared" si="81"/>
        <v>0</v>
      </c>
      <c r="CH47" s="203">
        <f t="shared" si="81"/>
        <v>64644</v>
      </c>
      <c r="CI47" s="203">
        <f t="shared" si="81"/>
        <v>0</v>
      </c>
      <c r="CJ47" s="371">
        <f t="shared" si="81"/>
        <v>0</v>
      </c>
      <c r="CK47" s="206">
        <f t="shared" si="81"/>
        <v>0</v>
      </c>
      <c r="CL47" s="203">
        <f t="shared" si="81"/>
        <v>0</v>
      </c>
      <c r="CM47" s="342">
        <f t="shared" si="81"/>
        <v>0</v>
      </c>
      <c r="CN47" s="203">
        <f t="shared" si="81"/>
        <v>0</v>
      </c>
      <c r="CO47" s="203">
        <f t="shared" si="81"/>
        <v>0</v>
      </c>
      <c r="CP47" s="371">
        <f t="shared" si="81"/>
        <v>0</v>
      </c>
      <c r="CQ47" s="203">
        <f t="shared" si="81"/>
        <v>11918</v>
      </c>
      <c r="CR47" s="203">
        <f t="shared" si="81"/>
        <v>0</v>
      </c>
      <c r="CS47" s="371">
        <f t="shared" si="81"/>
        <v>0</v>
      </c>
      <c r="CT47" s="203">
        <f t="shared" si="81"/>
        <v>42213</v>
      </c>
      <c r="CU47" s="203">
        <f t="shared" si="81"/>
        <v>0</v>
      </c>
      <c r="CV47" s="371">
        <f t="shared" si="81"/>
        <v>0</v>
      </c>
      <c r="CW47" s="203">
        <f t="shared" si="81"/>
        <v>126773.96</v>
      </c>
      <c r="CX47" s="203">
        <f t="shared" si="81"/>
        <v>0</v>
      </c>
      <c r="CY47" s="371">
        <f t="shared" si="81"/>
        <v>0</v>
      </c>
      <c r="CZ47" s="203">
        <f t="shared" si="80"/>
        <v>0</v>
      </c>
      <c r="DA47" s="203">
        <f t="shared" si="80"/>
        <v>0</v>
      </c>
      <c r="DB47" s="371">
        <f t="shared" si="80"/>
        <v>0</v>
      </c>
      <c r="DC47" s="206">
        <f t="shared" si="80"/>
        <v>201918.35</v>
      </c>
      <c r="DD47" s="203">
        <f t="shared" si="80"/>
        <v>0</v>
      </c>
      <c r="DE47" s="203">
        <f t="shared" si="80"/>
        <v>0</v>
      </c>
    </row>
    <row r="48" spans="1:109" ht="15">
      <c r="A48" s="196" t="s">
        <v>386</v>
      </c>
      <c r="B48" s="207"/>
      <c r="C48" s="208"/>
      <c r="D48" s="221"/>
      <c r="E48" s="207"/>
      <c r="F48" s="208"/>
      <c r="G48" s="233"/>
      <c r="H48" s="207"/>
      <c r="I48" s="208"/>
      <c r="J48" s="233"/>
      <c r="K48" s="207"/>
      <c r="L48" s="208"/>
      <c r="M48" s="233"/>
      <c r="N48" s="207"/>
      <c r="O48" s="208"/>
      <c r="P48" s="221"/>
      <c r="Q48" s="337"/>
      <c r="R48" s="343"/>
      <c r="S48" s="233"/>
      <c r="T48" s="211">
        <f aca="true" t="shared" si="82" ref="T48:V53">B48+E48+H48+K48+N48+Q48</f>
        <v>0</v>
      </c>
      <c r="U48" s="211">
        <f t="shared" si="82"/>
        <v>0</v>
      </c>
      <c r="V48" s="357">
        <f t="shared" si="82"/>
        <v>0</v>
      </c>
      <c r="W48" s="207">
        <v>35084.9</v>
      </c>
      <c r="X48" s="208"/>
      <c r="Y48" s="233"/>
      <c r="Z48" s="207"/>
      <c r="AA48" s="208"/>
      <c r="AB48" s="233"/>
      <c r="AC48" s="207">
        <v>17260</v>
      </c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>
        <v>1025</v>
      </c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>
        <v>2019.9</v>
      </c>
      <c r="BE48" s="208"/>
      <c r="BF48" s="233"/>
      <c r="BG48" s="213">
        <f t="shared" si="56"/>
        <v>55389.8</v>
      </c>
      <c r="BH48" s="212">
        <f t="shared" si="5"/>
        <v>0</v>
      </c>
      <c r="BI48" s="214">
        <f t="shared" si="57"/>
        <v>0</v>
      </c>
      <c r="BJ48" s="207">
        <v>19754.59</v>
      </c>
      <c r="BK48" s="208"/>
      <c r="BL48" s="233"/>
      <c r="BM48" s="207"/>
      <c r="BN48" s="208"/>
      <c r="BO48" s="233"/>
      <c r="BP48" s="207"/>
      <c r="BQ48" s="208"/>
      <c r="BR48" s="233"/>
      <c r="BS48" s="207">
        <f aca="true" t="shared" si="83" ref="BS48:BT52">BM48+BP48</f>
        <v>0</v>
      </c>
      <c r="BT48" s="207">
        <f t="shared" si="83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>
        <v>7998.96</v>
      </c>
      <c r="CF48" s="208"/>
      <c r="CG48" s="210"/>
      <c r="CH48" s="207">
        <v>64644</v>
      </c>
      <c r="CI48" s="208"/>
      <c r="CJ48" s="210"/>
      <c r="CK48" s="226"/>
      <c r="CL48" s="208"/>
      <c r="CM48" s="209"/>
      <c r="CN48" s="207"/>
      <c r="CO48" s="208"/>
      <c r="CP48" s="210"/>
      <c r="CQ48" s="207">
        <v>11918</v>
      </c>
      <c r="CR48" s="208"/>
      <c r="CS48" s="210"/>
      <c r="CT48" s="207">
        <v>42213</v>
      </c>
      <c r="CU48" s="208"/>
      <c r="CV48" s="210"/>
      <c r="CW48" s="207">
        <f>CE48+CH48+CK48+CN48+CQ48+CT48</f>
        <v>126773.96</v>
      </c>
      <c r="CX48" s="207">
        <f>CF48+CI48+CL48+CO48+CR48+CU48</f>
        <v>0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201918.35</v>
      </c>
      <c r="DD48" s="211">
        <f>U48+BH48+BN48+BW48+CC48+BK48+BZ48+DA48+CX48</f>
        <v>0</v>
      </c>
      <c r="DE48" s="211">
        <f>V48+BI48+BO48+BX48+CD48+BL48+CA48+DB48+CY48</f>
        <v>0</v>
      </c>
    </row>
    <row r="49" spans="1:109" ht="15">
      <c r="A49" s="196" t="s">
        <v>387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2"/>
        <v>0</v>
      </c>
      <c r="U49" s="211">
        <f t="shared" si="82"/>
        <v>0</v>
      </c>
      <c r="V49" s="357">
        <f t="shared" si="82"/>
        <v>0</v>
      </c>
      <c r="W49" s="207"/>
      <c r="X49" s="207"/>
      <c r="Y49" s="337">
        <f aca="true" t="shared" si="84" ref="Y49:BF49">Y50+Y51</f>
        <v>0</v>
      </c>
      <c r="Z49" s="207">
        <f t="shared" si="84"/>
        <v>0</v>
      </c>
      <c r="AA49" s="207">
        <f t="shared" si="84"/>
        <v>0</v>
      </c>
      <c r="AB49" s="337">
        <f t="shared" si="84"/>
        <v>0</v>
      </c>
      <c r="AC49" s="207">
        <f t="shared" si="84"/>
        <v>0</v>
      </c>
      <c r="AD49" s="207">
        <f t="shared" si="84"/>
        <v>0</v>
      </c>
      <c r="AE49" s="337">
        <f t="shared" si="84"/>
        <v>0</v>
      </c>
      <c r="AF49" s="207">
        <f t="shared" si="84"/>
        <v>0</v>
      </c>
      <c r="AG49" s="207">
        <f t="shared" si="84"/>
        <v>0</v>
      </c>
      <c r="AH49" s="337">
        <f t="shared" si="84"/>
        <v>0</v>
      </c>
      <c r="AI49" s="207">
        <f t="shared" si="84"/>
        <v>0</v>
      </c>
      <c r="AJ49" s="207">
        <f t="shared" si="84"/>
        <v>0</v>
      </c>
      <c r="AK49" s="337">
        <f t="shared" si="84"/>
        <v>0</v>
      </c>
      <c r="AL49" s="207">
        <f t="shared" si="84"/>
        <v>0</v>
      </c>
      <c r="AM49" s="207">
        <f t="shared" si="84"/>
        <v>0</v>
      </c>
      <c r="AN49" s="337">
        <f t="shared" si="84"/>
        <v>0</v>
      </c>
      <c r="AO49" s="207">
        <f t="shared" si="84"/>
        <v>0</v>
      </c>
      <c r="AP49" s="207">
        <f t="shared" si="84"/>
        <v>0</v>
      </c>
      <c r="AQ49" s="337">
        <f t="shared" si="84"/>
        <v>0</v>
      </c>
      <c r="AR49" s="207">
        <f t="shared" si="84"/>
        <v>0</v>
      </c>
      <c r="AS49" s="207">
        <f t="shared" si="84"/>
        <v>0</v>
      </c>
      <c r="AT49" s="337">
        <f t="shared" si="84"/>
        <v>0</v>
      </c>
      <c r="AU49" s="207">
        <f t="shared" si="84"/>
        <v>0</v>
      </c>
      <c r="AV49" s="207">
        <f t="shared" si="84"/>
        <v>0</v>
      </c>
      <c r="AW49" s="207">
        <f t="shared" si="84"/>
        <v>0</v>
      </c>
      <c r="AX49" s="207">
        <f t="shared" si="84"/>
        <v>0</v>
      </c>
      <c r="AY49" s="207">
        <f t="shared" si="84"/>
        <v>0</v>
      </c>
      <c r="AZ49" s="207">
        <f t="shared" si="84"/>
        <v>0</v>
      </c>
      <c r="BA49" s="207">
        <f t="shared" si="84"/>
        <v>0</v>
      </c>
      <c r="BB49" s="207">
        <f t="shared" si="84"/>
        <v>0</v>
      </c>
      <c r="BC49" s="207">
        <f t="shared" si="84"/>
        <v>0</v>
      </c>
      <c r="BD49" s="207">
        <f t="shared" si="84"/>
        <v>0</v>
      </c>
      <c r="BE49" s="207">
        <f t="shared" si="84"/>
        <v>0</v>
      </c>
      <c r="BF49" s="337">
        <f t="shared" si="84"/>
        <v>0</v>
      </c>
      <c r="BG49" s="213">
        <f t="shared" si="56"/>
        <v>0</v>
      </c>
      <c r="BH49" s="212">
        <v>0</v>
      </c>
      <c r="BI49" s="214">
        <f t="shared" si="57"/>
        <v>0</v>
      </c>
      <c r="BJ49" s="207"/>
      <c r="BK49" s="207"/>
      <c r="BL49" s="337">
        <f aca="true" t="shared" si="85" ref="BL49:CD49">BL50+BL51</f>
        <v>0</v>
      </c>
      <c r="BM49" s="207">
        <f t="shared" si="85"/>
        <v>0</v>
      </c>
      <c r="BN49" s="207">
        <f t="shared" si="85"/>
        <v>0</v>
      </c>
      <c r="BO49" s="337">
        <f t="shared" si="85"/>
        <v>0</v>
      </c>
      <c r="BP49" s="207">
        <f t="shared" si="85"/>
        <v>0</v>
      </c>
      <c r="BQ49" s="207">
        <f t="shared" si="85"/>
        <v>0</v>
      </c>
      <c r="BR49" s="207">
        <f t="shared" si="85"/>
        <v>0</v>
      </c>
      <c r="BS49" s="207">
        <f t="shared" si="85"/>
        <v>0</v>
      </c>
      <c r="BT49" s="207">
        <f t="shared" si="85"/>
        <v>0</v>
      </c>
      <c r="BU49" s="207">
        <f t="shared" si="85"/>
        <v>0</v>
      </c>
      <c r="BV49" s="207">
        <f t="shared" si="85"/>
        <v>0</v>
      </c>
      <c r="BW49" s="207">
        <f t="shared" si="85"/>
        <v>0</v>
      </c>
      <c r="BX49" s="207">
        <f t="shared" si="85"/>
        <v>0</v>
      </c>
      <c r="BY49" s="207">
        <f t="shared" si="85"/>
        <v>0</v>
      </c>
      <c r="BZ49" s="207">
        <f t="shared" si="85"/>
        <v>0</v>
      </c>
      <c r="CA49" s="207">
        <f t="shared" si="85"/>
        <v>0</v>
      </c>
      <c r="CB49" s="207">
        <f t="shared" si="85"/>
        <v>0</v>
      </c>
      <c r="CC49" s="207">
        <f t="shared" si="85"/>
        <v>0</v>
      </c>
      <c r="CD49" s="361">
        <f t="shared" si="85"/>
        <v>0</v>
      </c>
      <c r="CE49" s="207">
        <f aca="true" t="shared" si="86" ref="CE49:CY49">CE50+CE51</f>
        <v>0</v>
      </c>
      <c r="CF49" s="207">
        <f t="shared" si="86"/>
        <v>0</v>
      </c>
      <c r="CG49" s="372">
        <f t="shared" si="86"/>
        <v>0</v>
      </c>
      <c r="CH49" s="207">
        <f t="shared" si="86"/>
        <v>0</v>
      </c>
      <c r="CI49" s="207">
        <f t="shared" si="86"/>
        <v>0</v>
      </c>
      <c r="CJ49" s="372">
        <f t="shared" si="86"/>
        <v>0</v>
      </c>
      <c r="CK49" s="226">
        <f t="shared" si="86"/>
        <v>0</v>
      </c>
      <c r="CL49" s="207">
        <f t="shared" si="86"/>
        <v>0</v>
      </c>
      <c r="CM49" s="361">
        <f t="shared" si="86"/>
        <v>0</v>
      </c>
      <c r="CN49" s="207">
        <f t="shared" si="86"/>
        <v>0</v>
      </c>
      <c r="CO49" s="207">
        <f t="shared" si="86"/>
        <v>0</v>
      </c>
      <c r="CP49" s="372">
        <f t="shared" si="86"/>
        <v>0</v>
      </c>
      <c r="CQ49" s="207">
        <f t="shared" si="86"/>
        <v>0</v>
      </c>
      <c r="CR49" s="207">
        <f t="shared" si="86"/>
        <v>0</v>
      </c>
      <c r="CS49" s="372">
        <f t="shared" si="86"/>
        <v>0</v>
      </c>
      <c r="CT49" s="207">
        <f t="shared" si="86"/>
        <v>0</v>
      </c>
      <c r="CU49" s="207">
        <f t="shared" si="86"/>
        <v>0</v>
      </c>
      <c r="CV49" s="372">
        <f t="shared" si="86"/>
        <v>0</v>
      </c>
      <c r="CW49" s="207">
        <f t="shared" si="86"/>
        <v>0</v>
      </c>
      <c r="CX49" s="207">
        <f t="shared" si="86"/>
        <v>0</v>
      </c>
      <c r="CY49" s="372">
        <f t="shared" si="86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7" ref="DC49:DC67">T49+BG49+BM49+BV49+CB49+BJ49+BY49</f>
        <v>0</v>
      </c>
      <c r="DD49" s="212">
        <f>U49+BH49+BN49+BW49+CC49+BK49+BZ49</f>
        <v>0</v>
      </c>
      <c r="DE49" s="214">
        <f aca="true" t="shared" si="88" ref="DE49:DE67">V49+BI49+BO49+BX49+CD49+BL49+CA49</f>
        <v>0</v>
      </c>
    </row>
    <row r="50" spans="1:109" ht="15">
      <c r="A50" s="196" t="s">
        <v>389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2"/>
        <v>0</v>
      </c>
      <c r="U50" s="211">
        <f t="shared" si="82"/>
        <v>0</v>
      </c>
      <c r="V50" s="357">
        <f t="shared" si="82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6"/>
        <v>0</v>
      </c>
      <c r="BH50" s="212">
        <f t="shared" si="5"/>
        <v>0</v>
      </c>
      <c r="BI50" s="214">
        <f t="shared" si="57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3"/>
        <v>0</v>
      </c>
      <c r="BT50" s="207">
        <f t="shared" si="83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7"/>
        <v>0</v>
      </c>
      <c r="DD50" s="212">
        <f>U50+BH50+BN50+BW50+CC50+BK50+BZ50</f>
        <v>0</v>
      </c>
      <c r="DE50" s="214">
        <f t="shared" si="88"/>
        <v>0</v>
      </c>
    </row>
    <row r="51" spans="1:109" ht="15">
      <c r="A51" s="196" t="s">
        <v>391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2"/>
        <v>0</v>
      </c>
      <c r="U51" s="211">
        <f t="shared" si="82"/>
        <v>0</v>
      </c>
      <c r="V51" s="357">
        <f t="shared" si="82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6"/>
        <v>0</v>
      </c>
      <c r="BH51" s="212">
        <f t="shared" si="5"/>
        <v>0</v>
      </c>
      <c r="BI51" s="214">
        <f t="shared" si="57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3"/>
        <v>0</v>
      </c>
      <c r="BT51" s="207">
        <f t="shared" si="83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7"/>
        <v>0</v>
      </c>
      <c r="DD51" s="212">
        <f>U51+BH51+BN51+BW51+CC51+BK51+BZ51</f>
        <v>0</v>
      </c>
      <c r="DE51" s="214">
        <f t="shared" si="88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2"/>
        <v>0</v>
      </c>
      <c r="U52" s="211">
        <f t="shared" si="82"/>
        <v>0</v>
      </c>
      <c r="V52" s="357">
        <f t="shared" si="82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6"/>
        <v>0</v>
      </c>
      <c r="BH52" s="212">
        <f t="shared" si="5"/>
        <v>0</v>
      </c>
      <c r="BI52" s="214">
        <f t="shared" si="57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3"/>
        <v>0</v>
      </c>
      <c r="BT52" s="207">
        <f t="shared" si="83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7"/>
        <v>0</v>
      </c>
      <c r="DD52" s="212">
        <f>U52+BH52+BN52+BW52+CC52+BK52+BZ52</f>
        <v>0</v>
      </c>
      <c r="DE52" s="214">
        <f t="shared" si="88"/>
        <v>0</v>
      </c>
    </row>
    <row r="53" spans="1:109" ht="14.25">
      <c r="A53" s="200" t="s">
        <v>392</v>
      </c>
      <c r="B53" s="203">
        <f>B54+B55</f>
        <v>0</v>
      </c>
      <c r="C53" s="203">
        <f aca="true" t="shared" si="89" ref="C53:S53">C54+C55</f>
        <v>0</v>
      </c>
      <c r="D53" s="336">
        <f t="shared" si="89"/>
        <v>0</v>
      </c>
      <c r="E53" s="203">
        <f t="shared" si="89"/>
        <v>0</v>
      </c>
      <c r="F53" s="203">
        <f t="shared" si="89"/>
        <v>0</v>
      </c>
      <c r="G53" s="336">
        <f t="shared" si="89"/>
        <v>0</v>
      </c>
      <c r="H53" s="203">
        <f t="shared" si="89"/>
        <v>0</v>
      </c>
      <c r="I53" s="203">
        <f t="shared" si="89"/>
        <v>0</v>
      </c>
      <c r="J53" s="336">
        <f t="shared" si="89"/>
        <v>0</v>
      </c>
      <c r="K53" s="203">
        <f t="shared" si="89"/>
        <v>0</v>
      </c>
      <c r="L53" s="203">
        <f t="shared" si="89"/>
        <v>0</v>
      </c>
      <c r="M53" s="336">
        <f t="shared" si="89"/>
        <v>0</v>
      </c>
      <c r="N53" s="203">
        <f t="shared" si="89"/>
        <v>0</v>
      </c>
      <c r="O53" s="203">
        <f t="shared" si="89"/>
        <v>0</v>
      </c>
      <c r="P53" s="341">
        <f t="shared" si="89"/>
        <v>0</v>
      </c>
      <c r="Q53" s="203">
        <f t="shared" si="89"/>
        <v>0</v>
      </c>
      <c r="R53" s="204">
        <f t="shared" si="89"/>
        <v>0</v>
      </c>
      <c r="S53" s="205">
        <f t="shared" si="89"/>
        <v>0</v>
      </c>
      <c r="T53" s="206">
        <f>B53+E53+H53+K53+N53+Q53</f>
        <v>0</v>
      </c>
      <c r="U53" s="206">
        <f t="shared" si="82"/>
        <v>0</v>
      </c>
      <c r="V53" s="356">
        <f t="shared" si="82"/>
        <v>0</v>
      </c>
      <c r="W53" s="203">
        <f>W54+W55</f>
        <v>0</v>
      </c>
      <c r="X53" s="203">
        <f aca="true" t="shared" si="90" ref="X53:BF53">X54+X55</f>
        <v>0</v>
      </c>
      <c r="Y53" s="336">
        <f t="shared" si="90"/>
        <v>0</v>
      </c>
      <c r="Z53" s="203">
        <f t="shared" si="90"/>
        <v>0</v>
      </c>
      <c r="AA53" s="203">
        <f t="shared" si="90"/>
        <v>0</v>
      </c>
      <c r="AB53" s="336">
        <f t="shared" si="90"/>
        <v>0</v>
      </c>
      <c r="AC53" s="203">
        <f t="shared" si="90"/>
        <v>0</v>
      </c>
      <c r="AD53" s="203">
        <f t="shared" si="90"/>
        <v>0</v>
      </c>
      <c r="AE53" s="336">
        <f t="shared" si="90"/>
        <v>0</v>
      </c>
      <c r="AF53" s="203">
        <f t="shared" si="90"/>
        <v>0</v>
      </c>
      <c r="AG53" s="203">
        <f t="shared" si="90"/>
        <v>0</v>
      </c>
      <c r="AH53" s="336">
        <f t="shared" si="90"/>
        <v>0</v>
      </c>
      <c r="AI53" s="203">
        <f t="shared" si="90"/>
        <v>0</v>
      </c>
      <c r="AJ53" s="203">
        <f t="shared" si="90"/>
        <v>0</v>
      </c>
      <c r="AK53" s="336">
        <f t="shared" si="90"/>
        <v>0</v>
      </c>
      <c r="AL53" s="203">
        <f t="shared" si="90"/>
        <v>0</v>
      </c>
      <c r="AM53" s="203">
        <f t="shared" si="90"/>
        <v>0</v>
      </c>
      <c r="AN53" s="336">
        <f t="shared" si="90"/>
        <v>0</v>
      </c>
      <c r="AO53" s="203">
        <f t="shared" si="90"/>
        <v>0</v>
      </c>
      <c r="AP53" s="203">
        <f t="shared" si="90"/>
        <v>0</v>
      </c>
      <c r="AQ53" s="336">
        <f t="shared" si="90"/>
        <v>0</v>
      </c>
      <c r="AR53" s="203">
        <f t="shared" si="90"/>
        <v>0</v>
      </c>
      <c r="AS53" s="203">
        <f t="shared" si="90"/>
        <v>0</v>
      </c>
      <c r="AT53" s="336">
        <f t="shared" si="90"/>
        <v>0</v>
      </c>
      <c r="AU53" s="203">
        <f t="shared" si="90"/>
        <v>0</v>
      </c>
      <c r="AV53" s="203">
        <f t="shared" si="90"/>
        <v>0</v>
      </c>
      <c r="AW53" s="203">
        <f t="shared" si="90"/>
        <v>0</v>
      </c>
      <c r="AX53" s="203">
        <f t="shared" si="90"/>
        <v>0</v>
      </c>
      <c r="AY53" s="203">
        <f t="shared" si="90"/>
        <v>0</v>
      </c>
      <c r="AZ53" s="203">
        <f t="shared" si="90"/>
        <v>0</v>
      </c>
      <c r="BA53" s="203">
        <f t="shared" si="90"/>
        <v>0</v>
      </c>
      <c r="BB53" s="203">
        <f t="shared" si="90"/>
        <v>0</v>
      </c>
      <c r="BC53" s="203">
        <f t="shared" si="90"/>
        <v>0</v>
      </c>
      <c r="BD53" s="203">
        <f t="shared" si="90"/>
        <v>0</v>
      </c>
      <c r="BE53" s="203">
        <f t="shared" si="90"/>
        <v>0</v>
      </c>
      <c r="BF53" s="336">
        <f t="shared" si="90"/>
        <v>0</v>
      </c>
      <c r="BG53" s="203">
        <f t="shared" si="56"/>
        <v>0</v>
      </c>
      <c r="BH53" s="204">
        <f t="shared" si="5"/>
        <v>0</v>
      </c>
      <c r="BI53" s="205">
        <f t="shared" si="57"/>
        <v>0</v>
      </c>
      <c r="BJ53" s="203">
        <f>BJ54+BJ55</f>
        <v>0</v>
      </c>
      <c r="BK53" s="203">
        <f aca="true" t="shared" si="91" ref="BK53:BP53">BK54+BK55</f>
        <v>0</v>
      </c>
      <c r="BL53" s="336">
        <f t="shared" si="91"/>
        <v>0</v>
      </c>
      <c r="BM53" s="203">
        <f t="shared" si="91"/>
        <v>0</v>
      </c>
      <c r="BN53" s="203">
        <f t="shared" si="91"/>
        <v>0</v>
      </c>
      <c r="BO53" s="336">
        <f t="shared" si="91"/>
        <v>0</v>
      </c>
      <c r="BP53" s="203">
        <f t="shared" si="91"/>
        <v>0</v>
      </c>
      <c r="BQ53" s="203">
        <f aca="true" t="shared" si="92" ref="BQ53:DE53">BQ54+BQ55</f>
        <v>0</v>
      </c>
      <c r="BR53" s="203">
        <f t="shared" si="92"/>
        <v>0</v>
      </c>
      <c r="BS53" s="203">
        <f t="shared" si="92"/>
        <v>0</v>
      </c>
      <c r="BT53" s="203">
        <f t="shared" si="92"/>
        <v>0</v>
      </c>
      <c r="BU53" s="203">
        <f t="shared" si="92"/>
        <v>0</v>
      </c>
      <c r="BV53" s="203">
        <f t="shared" si="92"/>
        <v>0</v>
      </c>
      <c r="BW53" s="203">
        <f t="shared" si="92"/>
        <v>0</v>
      </c>
      <c r="BX53" s="203">
        <f t="shared" si="92"/>
        <v>0</v>
      </c>
      <c r="BY53" s="203">
        <f t="shared" si="92"/>
        <v>0</v>
      </c>
      <c r="BZ53" s="203">
        <f t="shared" si="92"/>
        <v>0</v>
      </c>
      <c r="CA53" s="203">
        <f t="shared" si="92"/>
        <v>0</v>
      </c>
      <c r="CB53" s="203">
        <f t="shared" si="92"/>
        <v>0</v>
      </c>
      <c r="CC53" s="203">
        <f t="shared" si="92"/>
        <v>0</v>
      </c>
      <c r="CD53" s="342">
        <f t="shared" si="92"/>
        <v>0</v>
      </c>
      <c r="CE53" s="203">
        <f aca="true" t="shared" si="93" ref="CE53:CY53">CE54+CE55</f>
        <v>0</v>
      </c>
      <c r="CF53" s="203">
        <f t="shared" si="93"/>
        <v>0</v>
      </c>
      <c r="CG53" s="371">
        <f t="shared" si="93"/>
        <v>0</v>
      </c>
      <c r="CH53" s="203">
        <f t="shared" si="93"/>
        <v>0</v>
      </c>
      <c r="CI53" s="203">
        <f t="shared" si="93"/>
        <v>0</v>
      </c>
      <c r="CJ53" s="371">
        <f t="shared" si="93"/>
        <v>0</v>
      </c>
      <c r="CK53" s="206">
        <f t="shared" si="93"/>
        <v>0</v>
      </c>
      <c r="CL53" s="203">
        <f t="shared" si="93"/>
        <v>0</v>
      </c>
      <c r="CM53" s="342">
        <f t="shared" si="93"/>
        <v>0</v>
      </c>
      <c r="CN53" s="203">
        <f t="shared" si="93"/>
        <v>0</v>
      </c>
      <c r="CO53" s="203">
        <f t="shared" si="93"/>
        <v>0</v>
      </c>
      <c r="CP53" s="371">
        <f t="shared" si="93"/>
        <v>0</v>
      </c>
      <c r="CQ53" s="203">
        <f t="shared" si="93"/>
        <v>0</v>
      </c>
      <c r="CR53" s="203">
        <f t="shared" si="93"/>
        <v>0</v>
      </c>
      <c r="CS53" s="371">
        <f t="shared" si="93"/>
        <v>0</v>
      </c>
      <c r="CT53" s="203">
        <f t="shared" si="93"/>
        <v>0</v>
      </c>
      <c r="CU53" s="203">
        <f t="shared" si="93"/>
        <v>0</v>
      </c>
      <c r="CV53" s="371">
        <f t="shared" si="93"/>
        <v>0</v>
      </c>
      <c r="CW53" s="203">
        <f t="shared" si="93"/>
        <v>0</v>
      </c>
      <c r="CX53" s="203">
        <f t="shared" si="93"/>
        <v>0</v>
      </c>
      <c r="CY53" s="371">
        <f t="shared" si="93"/>
        <v>0</v>
      </c>
      <c r="CZ53" s="203">
        <f t="shared" si="92"/>
        <v>0</v>
      </c>
      <c r="DA53" s="203">
        <f t="shared" si="92"/>
        <v>0</v>
      </c>
      <c r="DB53" s="371">
        <f t="shared" si="92"/>
        <v>0</v>
      </c>
      <c r="DC53" s="206">
        <f t="shared" si="92"/>
        <v>0</v>
      </c>
      <c r="DD53" s="203">
        <f t="shared" si="92"/>
        <v>0</v>
      </c>
      <c r="DE53" s="203">
        <f t="shared" si="92"/>
        <v>0</v>
      </c>
    </row>
    <row r="54" spans="1:109" ht="15">
      <c r="A54" s="196" t="s">
        <v>394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4" ref="T54:T67">B54+E54+H54+K54+N54</f>
        <v>0</v>
      </c>
      <c r="U54" s="212">
        <f aca="true" t="shared" si="95" ref="U54:U67">C54+F54+I54+L54+O54</f>
        <v>0</v>
      </c>
      <c r="V54" s="354">
        <f aca="true" t="shared" si="96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6"/>
        <v>0</v>
      </c>
      <c r="BH54" s="212">
        <f t="shared" si="5"/>
        <v>0</v>
      </c>
      <c r="BI54" s="214">
        <f t="shared" si="57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7" ref="BS54:BT56">BM54+BP54</f>
        <v>0</v>
      </c>
      <c r="BT54" s="207">
        <f t="shared" si="97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8" ref="CW54:CY55">CE54+CH54+CK54+CN54+CQ54+CT54</f>
        <v>0</v>
      </c>
      <c r="CX54" s="207">
        <f t="shared" si="98"/>
        <v>0</v>
      </c>
      <c r="CY54" s="207">
        <f t="shared" si="98"/>
        <v>0</v>
      </c>
      <c r="CZ54" s="207"/>
      <c r="DA54" s="208"/>
      <c r="DB54" s="210"/>
      <c r="DC54" s="211">
        <f aca="true" t="shared" si="99" ref="DC54:DE55">T54+BG54+BM54+BV54+CB54+BJ54+BY54+CW54</f>
        <v>0</v>
      </c>
      <c r="DD54" s="211">
        <f t="shared" si="99"/>
        <v>0</v>
      </c>
      <c r="DE54" s="211">
        <f t="shared" si="99"/>
        <v>0</v>
      </c>
    </row>
    <row r="55" spans="1:109" ht="15">
      <c r="A55" s="196" t="s">
        <v>395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4"/>
        <v>0</v>
      </c>
      <c r="U55" s="212">
        <f t="shared" si="95"/>
        <v>0</v>
      </c>
      <c r="V55" s="354">
        <f t="shared" si="96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6"/>
        <v>0</v>
      </c>
      <c r="BH55" s="212">
        <f t="shared" si="5"/>
        <v>0</v>
      </c>
      <c r="BI55" s="214">
        <f t="shared" si="57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7"/>
        <v>0</v>
      </c>
      <c r="BT55" s="207">
        <f t="shared" si="97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8"/>
        <v>0</v>
      </c>
      <c r="CX55" s="207">
        <f t="shared" si="98"/>
        <v>0</v>
      </c>
      <c r="CY55" s="207">
        <f t="shared" si="98"/>
        <v>0</v>
      </c>
      <c r="CZ55" s="207"/>
      <c r="DA55" s="208"/>
      <c r="DB55" s="210"/>
      <c r="DC55" s="211">
        <f t="shared" si="99"/>
        <v>0</v>
      </c>
      <c r="DD55" s="211">
        <f t="shared" si="99"/>
        <v>0</v>
      </c>
      <c r="DE55" s="211">
        <f t="shared" si="99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4"/>
        <v>0</v>
      </c>
      <c r="U56" s="212">
        <f t="shared" si="95"/>
        <v>0</v>
      </c>
      <c r="V56" s="354">
        <f t="shared" si="96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6"/>
        <v>0</v>
      </c>
      <c r="BH56" s="212">
        <f t="shared" si="5"/>
        <v>0</v>
      </c>
      <c r="BI56" s="214">
        <f t="shared" si="57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7"/>
        <v>0</v>
      </c>
      <c r="BT56" s="207">
        <f t="shared" si="97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4"/>
        <v>0</v>
      </c>
      <c r="U57" s="212">
        <f t="shared" si="95"/>
        <v>0</v>
      </c>
      <c r="V57" s="354">
        <f t="shared" si="96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6"/>
        <v>0</v>
      </c>
      <c r="BH57" s="212">
        <f t="shared" si="5"/>
        <v>0</v>
      </c>
      <c r="BI57" s="214">
        <f t="shared" si="57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7"/>
        <v>0</v>
      </c>
      <c r="DD57" s="212">
        <f aca="true" t="shared" si="100" ref="DD57:DD67">U57+BH57+BN57+BW57+CC57+BK57+BZ57</f>
        <v>0</v>
      </c>
      <c r="DE57" s="214">
        <f t="shared" si="88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4"/>
        <v>0</v>
      </c>
      <c r="U58" s="212">
        <f t="shared" si="95"/>
        <v>0</v>
      </c>
      <c r="V58" s="354">
        <f t="shared" si="96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6"/>
        <v>0</v>
      </c>
      <c r="BH58" s="212">
        <f t="shared" si="5"/>
        <v>0</v>
      </c>
      <c r="BI58" s="214">
        <f t="shared" si="57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7"/>
        <v>0</v>
      </c>
      <c r="DD58" s="212">
        <f t="shared" si="100"/>
        <v>0</v>
      </c>
      <c r="DE58" s="214">
        <f t="shared" si="88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4"/>
        <v>0</v>
      </c>
      <c r="U59" s="212">
        <f t="shared" si="95"/>
        <v>0</v>
      </c>
      <c r="V59" s="354">
        <f t="shared" si="96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6"/>
        <v>0</v>
      </c>
      <c r="BH59" s="212">
        <f t="shared" si="5"/>
        <v>0</v>
      </c>
      <c r="BI59" s="214">
        <f t="shared" si="57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7"/>
        <v>0</v>
      </c>
      <c r="DD59" s="212">
        <f t="shared" si="100"/>
        <v>0</v>
      </c>
      <c r="DE59" s="214">
        <f t="shared" si="88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4"/>
        <v>0</v>
      </c>
      <c r="U60" s="212">
        <f t="shared" si="95"/>
        <v>0</v>
      </c>
      <c r="V60" s="354">
        <f t="shared" si="96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6"/>
        <v>0</v>
      </c>
      <c r="BH60" s="212">
        <f t="shared" si="5"/>
        <v>0</v>
      </c>
      <c r="BI60" s="214">
        <f t="shared" si="57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7"/>
        <v>0</v>
      </c>
      <c r="DD60" s="212">
        <f t="shared" si="100"/>
        <v>0</v>
      </c>
      <c r="DE60" s="214">
        <f t="shared" si="88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4"/>
        <v>0</v>
      </c>
      <c r="U61" s="212">
        <f t="shared" si="95"/>
        <v>0</v>
      </c>
      <c r="V61" s="354">
        <f t="shared" si="96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6"/>
        <v>0</v>
      </c>
      <c r="BH61" s="212">
        <f t="shared" si="5"/>
        <v>0</v>
      </c>
      <c r="BI61" s="214">
        <f t="shared" si="57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7"/>
        <v>0</v>
      </c>
      <c r="DD61" s="212">
        <f t="shared" si="100"/>
        <v>0</v>
      </c>
      <c r="DE61" s="214">
        <f t="shared" si="88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4"/>
        <v>0</v>
      </c>
      <c r="U62" s="212">
        <f t="shared" si="95"/>
        <v>0</v>
      </c>
      <c r="V62" s="354">
        <f t="shared" si="96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6"/>
        <v>0</v>
      </c>
      <c r="BH62" s="212">
        <f t="shared" si="5"/>
        <v>0</v>
      </c>
      <c r="BI62" s="214">
        <f t="shared" si="57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7"/>
        <v>0</v>
      </c>
      <c r="DD62" s="212">
        <f t="shared" si="100"/>
        <v>0</v>
      </c>
      <c r="DE62" s="214">
        <f t="shared" si="88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4"/>
        <v>0</v>
      </c>
      <c r="U63" s="212">
        <f t="shared" si="95"/>
        <v>0</v>
      </c>
      <c r="V63" s="354">
        <f t="shared" si="96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6"/>
        <v>0</v>
      </c>
      <c r="BH63" s="212">
        <f t="shared" si="5"/>
        <v>0</v>
      </c>
      <c r="BI63" s="214">
        <f t="shared" si="57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7"/>
        <v>0</v>
      </c>
      <c r="DD63" s="212">
        <f t="shared" si="100"/>
        <v>0</v>
      </c>
      <c r="DE63" s="214">
        <f t="shared" si="88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4"/>
        <v>0</v>
      </c>
      <c r="U64" s="212">
        <f t="shared" si="95"/>
        <v>0</v>
      </c>
      <c r="V64" s="354">
        <f t="shared" si="96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6"/>
        <v>0</v>
      </c>
      <c r="BH64" s="212">
        <f t="shared" si="5"/>
        <v>0</v>
      </c>
      <c r="BI64" s="214">
        <f t="shared" si="57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7"/>
        <v>0</v>
      </c>
      <c r="DD64" s="212">
        <f t="shared" si="100"/>
        <v>0</v>
      </c>
      <c r="DE64" s="214">
        <f t="shared" si="88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4"/>
        <v>0</v>
      </c>
      <c r="U65" s="212">
        <f t="shared" si="95"/>
        <v>0</v>
      </c>
      <c r="V65" s="354">
        <f t="shared" si="96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6"/>
        <v>0</v>
      </c>
      <c r="BH65" s="212">
        <f t="shared" si="5"/>
        <v>0</v>
      </c>
      <c r="BI65" s="214">
        <f t="shared" si="57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7"/>
        <v>0</v>
      </c>
      <c r="DD65" s="212">
        <f t="shared" si="100"/>
        <v>0</v>
      </c>
      <c r="DE65" s="214">
        <f t="shared" si="88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4"/>
        <v>0</v>
      </c>
      <c r="U66" s="212">
        <f t="shared" si="95"/>
        <v>0</v>
      </c>
      <c r="V66" s="354">
        <f t="shared" si="96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6"/>
        <v>0</v>
      </c>
      <c r="BH66" s="212">
        <f t="shared" si="5"/>
        <v>0</v>
      </c>
      <c r="BI66" s="214">
        <f t="shared" si="57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7"/>
        <v>0</v>
      </c>
      <c r="DD66" s="212">
        <f t="shared" si="100"/>
        <v>0</v>
      </c>
      <c r="DE66" s="214">
        <f t="shared" si="88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4"/>
        <v>0</v>
      </c>
      <c r="U67" s="231">
        <f t="shared" si="95"/>
        <v>0</v>
      </c>
      <c r="V67" s="358">
        <f t="shared" si="96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6"/>
        <v>0</v>
      </c>
      <c r="BH67" s="231">
        <f t="shared" si="5"/>
        <v>0</v>
      </c>
      <c r="BI67" s="232">
        <f t="shared" si="57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7"/>
        <v>0</v>
      </c>
      <c r="DD67" s="231">
        <f t="shared" si="100"/>
        <v>0</v>
      </c>
      <c r="DE67" s="232">
        <f t="shared" si="88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BA1:BC2"/>
    <mergeCell ref="AU1:AW2"/>
    <mergeCell ref="AR1:AT2"/>
    <mergeCell ref="BS2:BU2"/>
    <mergeCell ref="BG1:BI1"/>
    <mergeCell ref="BG2:BI2"/>
    <mergeCell ref="BD1:BF2"/>
    <mergeCell ref="AX1:AZ2"/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79</v>
      </c>
      <c r="G7" s="407" t="s">
        <v>80</v>
      </c>
      <c r="H7" s="504" t="s">
        <v>7</v>
      </c>
      <c r="I7" s="504"/>
      <c r="J7" s="475" t="s">
        <v>8</v>
      </c>
      <c r="K7" s="478"/>
      <c r="L7" s="409" t="s">
        <v>9</v>
      </c>
      <c r="N7" s="405" t="s">
        <v>0</v>
      </c>
      <c r="O7" s="407" t="s">
        <v>2</v>
      </c>
      <c r="P7" s="407" t="s">
        <v>3</v>
      </c>
      <c r="Q7" s="407" t="s">
        <v>4</v>
      </c>
      <c r="R7" s="407" t="s">
        <v>5</v>
      </c>
      <c r="S7" s="407" t="s">
        <v>79</v>
      </c>
      <c r="T7" s="407" t="s">
        <v>80</v>
      </c>
      <c r="U7" s="504" t="s">
        <v>7</v>
      </c>
      <c r="V7" s="504"/>
      <c r="W7" s="475" t="s">
        <v>8</v>
      </c>
      <c r="X7" s="478"/>
      <c r="Y7" s="409" t="s">
        <v>9</v>
      </c>
      <c r="AA7" s="405" t="s">
        <v>0</v>
      </c>
      <c r="AB7" s="407" t="s">
        <v>2</v>
      </c>
      <c r="AC7" s="407" t="s">
        <v>3</v>
      </c>
      <c r="AD7" s="407" t="s">
        <v>4</v>
      </c>
      <c r="AE7" s="407" t="s">
        <v>5</v>
      </c>
      <c r="AF7" s="407" t="s">
        <v>79</v>
      </c>
      <c r="AG7" s="407" t="s">
        <v>80</v>
      </c>
      <c r="AH7" s="504" t="s">
        <v>7</v>
      </c>
      <c r="AI7" s="504"/>
      <c r="AJ7" s="475" t="s">
        <v>8</v>
      </c>
      <c r="AK7" s="478"/>
      <c r="AL7" s="409" t="s">
        <v>9</v>
      </c>
      <c r="AN7" s="405" t="s">
        <v>0</v>
      </c>
      <c r="AO7" s="407" t="s">
        <v>2</v>
      </c>
      <c r="AP7" s="407" t="s">
        <v>3</v>
      </c>
      <c r="AQ7" s="407" t="s">
        <v>4</v>
      </c>
      <c r="AR7" s="407" t="s">
        <v>5</v>
      </c>
      <c r="AS7" s="407" t="s">
        <v>79</v>
      </c>
      <c r="AT7" s="407" t="s">
        <v>80</v>
      </c>
      <c r="AU7" s="504" t="s">
        <v>7</v>
      </c>
      <c r="AV7" s="504"/>
      <c r="AW7" s="475" t="s">
        <v>8</v>
      </c>
      <c r="AX7" s="478"/>
      <c r="AY7" s="409" t="s">
        <v>9</v>
      </c>
      <c r="BA7" s="405" t="s">
        <v>0</v>
      </c>
      <c r="BB7" s="407" t="s">
        <v>2</v>
      </c>
      <c r="BC7" s="407" t="s">
        <v>3</v>
      </c>
      <c r="BD7" s="407" t="s">
        <v>4</v>
      </c>
      <c r="BE7" s="407" t="s">
        <v>5</v>
      </c>
      <c r="BF7" s="407" t="s">
        <v>79</v>
      </c>
      <c r="BG7" s="407" t="s">
        <v>80</v>
      </c>
      <c r="BH7" s="504" t="s">
        <v>7</v>
      </c>
      <c r="BI7" s="504"/>
      <c r="BJ7" s="475" t="s">
        <v>8</v>
      </c>
      <c r="BK7" s="478"/>
      <c r="BL7" s="409" t="s">
        <v>9</v>
      </c>
    </row>
    <row r="8" spans="1:64" ht="39.75" thickBot="1">
      <c r="A8" s="488"/>
      <c r="B8" s="483"/>
      <c r="C8" s="483"/>
      <c r="D8" s="477"/>
      <c r="E8" s="477"/>
      <c r="F8" s="492"/>
      <c r="G8" s="477"/>
      <c r="H8" s="59" t="s">
        <v>86</v>
      </c>
      <c r="I8" s="60" t="s">
        <v>87</v>
      </c>
      <c r="J8" s="59" t="s">
        <v>86</v>
      </c>
      <c r="K8" s="87" t="s">
        <v>149</v>
      </c>
      <c r="L8" s="506"/>
      <c r="N8" s="488"/>
      <c r="O8" s="483"/>
      <c r="P8" s="483"/>
      <c r="Q8" s="477"/>
      <c r="R8" s="477"/>
      <c r="S8" s="492"/>
      <c r="T8" s="477"/>
      <c r="U8" s="59" t="s">
        <v>86</v>
      </c>
      <c r="V8" s="60" t="s">
        <v>87</v>
      </c>
      <c r="W8" s="59" t="s">
        <v>86</v>
      </c>
      <c r="X8" s="87" t="s">
        <v>149</v>
      </c>
      <c r="Y8" s="506"/>
      <c r="AA8" s="488"/>
      <c r="AB8" s="483"/>
      <c r="AC8" s="483"/>
      <c r="AD8" s="477"/>
      <c r="AE8" s="477"/>
      <c r="AF8" s="492"/>
      <c r="AG8" s="477"/>
      <c r="AH8" s="59" t="s">
        <v>86</v>
      </c>
      <c r="AI8" s="60" t="s">
        <v>87</v>
      </c>
      <c r="AJ8" s="59" t="s">
        <v>86</v>
      </c>
      <c r="AK8" s="87" t="s">
        <v>149</v>
      </c>
      <c r="AL8" s="506"/>
      <c r="AN8" s="488"/>
      <c r="AO8" s="483"/>
      <c r="AP8" s="483"/>
      <c r="AQ8" s="477"/>
      <c r="AR8" s="477"/>
      <c r="AS8" s="492"/>
      <c r="AT8" s="477"/>
      <c r="AU8" s="59" t="s">
        <v>86</v>
      </c>
      <c r="AV8" s="60" t="s">
        <v>87</v>
      </c>
      <c r="AW8" s="59" t="s">
        <v>86</v>
      </c>
      <c r="AX8" s="87" t="s">
        <v>149</v>
      </c>
      <c r="AY8" s="506"/>
      <c r="BA8" s="488"/>
      <c r="BB8" s="483"/>
      <c r="BC8" s="483"/>
      <c r="BD8" s="477"/>
      <c r="BE8" s="477"/>
      <c r="BF8" s="492"/>
      <c r="BG8" s="477"/>
      <c r="BH8" s="59" t="s">
        <v>86</v>
      </c>
      <c r="BI8" s="60" t="s">
        <v>87</v>
      </c>
      <c r="BJ8" s="59" t="s">
        <v>86</v>
      </c>
      <c r="BK8" s="87" t="s">
        <v>149</v>
      </c>
      <c r="BL8" s="506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93" t="s">
        <v>2</v>
      </c>
      <c r="B1" s="450" t="s">
        <v>92</v>
      </c>
      <c r="C1" s="444"/>
      <c r="D1" s="445"/>
      <c r="E1" s="554" t="s">
        <v>97</v>
      </c>
      <c r="F1" s="555"/>
      <c r="G1" s="558"/>
      <c r="H1" s="554" t="s">
        <v>100</v>
      </c>
      <c r="I1" s="555"/>
      <c r="J1" s="558"/>
      <c r="K1" s="554" t="s">
        <v>111</v>
      </c>
      <c r="L1" s="555"/>
      <c r="M1" s="558"/>
      <c r="N1" s="596" t="s">
        <v>104</v>
      </c>
      <c r="O1" s="597"/>
      <c r="P1" s="598"/>
      <c r="Q1" s="589" t="s">
        <v>95</v>
      </c>
      <c r="R1" s="569"/>
      <c r="S1" s="590"/>
      <c r="T1" s="589" t="s">
        <v>113</v>
      </c>
      <c r="U1" s="569"/>
      <c r="V1" s="590"/>
      <c r="W1" s="589" t="s">
        <v>107</v>
      </c>
      <c r="X1" s="569"/>
      <c r="Y1" s="590"/>
      <c r="Z1" s="583" t="s">
        <v>108</v>
      </c>
      <c r="AA1" s="584"/>
      <c r="AB1" s="585"/>
    </row>
    <row r="2" spans="1:28" ht="12.75">
      <c r="A2" s="594"/>
      <c r="B2" s="451" t="s">
        <v>96</v>
      </c>
      <c r="C2" s="446"/>
      <c r="D2" s="447"/>
      <c r="E2" s="556"/>
      <c r="F2" s="557"/>
      <c r="G2" s="559"/>
      <c r="H2" s="556"/>
      <c r="I2" s="557"/>
      <c r="J2" s="559"/>
      <c r="K2" s="556"/>
      <c r="L2" s="557"/>
      <c r="M2" s="559"/>
      <c r="N2" s="599" t="s">
        <v>134</v>
      </c>
      <c r="O2" s="543"/>
      <c r="P2" s="600"/>
      <c r="Q2" s="591" t="s">
        <v>112</v>
      </c>
      <c r="R2" s="537"/>
      <c r="S2" s="592"/>
      <c r="T2" s="591" t="s">
        <v>114</v>
      </c>
      <c r="U2" s="537"/>
      <c r="V2" s="592"/>
      <c r="W2" s="591" t="s">
        <v>115</v>
      </c>
      <c r="X2" s="537"/>
      <c r="Y2" s="592"/>
      <c r="Z2" s="586" t="s">
        <v>94</v>
      </c>
      <c r="AA2" s="587"/>
      <c r="AB2" s="588"/>
    </row>
    <row r="3" spans="1:28" ht="12.75">
      <c r="A3" s="595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79</v>
      </c>
      <c r="G7" s="407" t="s">
        <v>80</v>
      </c>
      <c r="H7" s="504" t="s">
        <v>7</v>
      </c>
      <c r="I7" s="504"/>
      <c r="J7" s="475" t="s">
        <v>8</v>
      </c>
      <c r="K7" s="478"/>
      <c r="L7" s="409" t="s">
        <v>9</v>
      </c>
      <c r="N7" s="405" t="s">
        <v>0</v>
      </c>
      <c r="O7" s="407" t="s">
        <v>2</v>
      </c>
      <c r="P7" s="407" t="s">
        <v>3</v>
      </c>
      <c r="Q7" s="407" t="s">
        <v>4</v>
      </c>
      <c r="R7" s="407" t="s">
        <v>5</v>
      </c>
      <c r="S7" s="407" t="s">
        <v>79</v>
      </c>
      <c r="T7" s="407" t="s">
        <v>80</v>
      </c>
      <c r="U7" s="504" t="s">
        <v>7</v>
      </c>
      <c r="V7" s="504"/>
      <c r="W7" s="475" t="s">
        <v>8</v>
      </c>
      <c r="X7" s="478"/>
      <c r="Y7" s="409" t="s">
        <v>9</v>
      </c>
      <c r="AA7" s="405" t="s">
        <v>0</v>
      </c>
      <c r="AB7" s="407" t="s">
        <v>2</v>
      </c>
      <c r="AC7" s="407" t="s">
        <v>3</v>
      </c>
      <c r="AD7" s="407" t="s">
        <v>4</v>
      </c>
      <c r="AE7" s="407" t="s">
        <v>5</v>
      </c>
      <c r="AF7" s="407" t="s">
        <v>79</v>
      </c>
      <c r="AG7" s="407" t="s">
        <v>80</v>
      </c>
      <c r="AH7" s="504" t="s">
        <v>7</v>
      </c>
      <c r="AI7" s="504"/>
      <c r="AJ7" s="475" t="s">
        <v>8</v>
      </c>
      <c r="AK7" s="478"/>
      <c r="AL7" s="409" t="s">
        <v>9</v>
      </c>
      <c r="AN7" s="405" t="s">
        <v>0</v>
      </c>
      <c r="AO7" s="407" t="s">
        <v>2</v>
      </c>
      <c r="AP7" s="407" t="s">
        <v>3</v>
      </c>
      <c r="AQ7" s="407" t="s">
        <v>4</v>
      </c>
      <c r="AR7" s="407" t="s">
        <v>5</v>
      </c>
      <c r="AS7" s="407" t="s">
        <v>79</v>
      </c>
      <c r="AT7" s="407" t="s">
        <v>80</v>
      </c>
      <c r="AU7" s="504" t="s">
        <v>7</v>
      </c>
      <c r="AV7" s="504"/>
      <c r="AW7" s="475" t="s">
        <v>8</v>
      </c>
      <c r="AX7" s="478"/>
      <c r="AY7" s="409" t="s">
        <v>9</v>
      </c>
    </row>
    <row r="8" spans="1:51" ht="39.75" thickBot="1">
      <c r="A8" s="488"/>
      <c r="B8" s="483"/>
      <c r="C8" s="483"/>
      <c r="D8" s="477"/>
      <c r="E8" s="477"/>
      <c r="F8" s="492"/>
      <c r="G8" s="477"/>
      <c r="H8" s="59" t="s">
        <v>86</v>
      </c>
      <c r="I8" s="60" t="s">
        <v>87</v>
      </c>
      <c r="J8" s="59" t="s">
        <v>86</v>
      </c>
      <c r="K8" s="87" t="s">
        <v>149</v>
      </c>
      <c r="L8" s="506"/>
      <c r="N8" s="488"/>
      <c r="O8" s="483"/>
      <c r="P8" s="483"/>
      <c r="Q8" s="477"/>
      <c r="R8" s="477"/>
      <c r="S8" s="492"/>
      <c r="T8" s="477"/>
      <c r="U8" s="59" t="s">
        <v>86</v>
      </c>
      <c r="V8" s="60" t="s">
        <v>87</v>
      </c>
      <c r="W8" s="59" t="s">
        <v>86</v>
      </c>
      <c r="X8" s="87" t="s">
        <v>149</v>
      </c>
      <c r="Y8" s="506"/>
      <c r="AA8" s="488"/>
      <c r="AB8" s="483"/>
      <c r="AC8" s="483"/>
      <c r="AD8" s="477"/>
      <c r="AE8" s="477"/>
      <c r="AF8" s="492"/>
      <c r="AG8" s="477"/>
      <c r="AH8" s="59" t="s">
        <v>86</v>
      </c>
      <c r="AI8" s="60" t="s">
        <v>87</v>
      </c>
      <c r="AJ8" s="59" t="s">
        <v>86</v>
      </c>
      <c r="AK8" s="87" t="s">
        <v>149</v>
      </c>
      <c r="AL8" s="506"/>
      <c r="AN8" s="488"/>
      <c r="AO8" s="483"/>
      <c r="AP8" s="483"/>
      <c r="AQ8" s="477"/>
      <c r="AR8" s="477"/>
      <c r="AS8" s="492"/>
      <c r="AT8" s="477"/>
      <c r="AU8" s="59" t="s">
        <v>86</v>
      </c>
      <c r="AV8" s="60" t="s">
        <v>87</v>
      </c>
      <c r="AW8" s="59" t="s">
        <v>86</v>
      </c>
      <c r="AX8" s="87" t="s">
        <v>149</v>
      </c>
      <c r="AY8" s="506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2018-10-05T13:26:42Z</cp:lastPrinted>
  <dcterms:created xsi:type="dcterms:W3CDTF">2003-01-16T12:55:40Z</dcterms:created>
  <dcterms:modified xsi:type="dcterms:W3CDTF">2018-10-24T07:22:46Z</dcterms:modified>
  <cp:category/>
  <cp:version/>
  <cp:contentType/>
  <cp:contentStatus/>
</cp:coreProperties>
</file>